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G:\Můj disk\01 zakázky Tom\2023\1330_Boskovice_střecha\07_DPS\00_Expedice_2023_03_13\Rozpočty a výkazy\"/>
    </mc:Choice>
  </mc:AlternateContent>
  <xr:revisionPtr revIDLastSave="0" documentId="8_{D46482E5-B606-4126-A1C4-4022D39BD795}" xr6:coauthVersionLast="47" xr6:coauthVersionMax="47" xr10:uidLastSave="{00000000-0000-0000-0000-000000000000}"/>
  <bookViews>
    <workbookView xWindow="-120" yWindow="-120" windowWidth="29040" windowHeight="15720" activeTab="1" xr2:uid="{00000000-000D-0000-FFFF-FFFF00000000}"/>
  </bookViews>
  <sheets>
    <sheet name="Pokyny pro vyplnění" sheetId="11" r:id="rId1"/>
    <sheet name="Stavba" sheetId="1" r:id="rId2"/>
    <sheet name="VzorPolozky" sheetId="10" state="hidden" r:id="rId3"/>
    <sheet name="ON 00 ON 00 Naklady" sheetId="12" r:id="rId4"/>
    <sheet name="SO 01 SO 01.1 Pol" sheetId="13" r:id="rId5"/>
    <sheet name="SO 01 SO 01.2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'ON 00 ON 00 Naklady'!$1:$7</definedName>
    <definedName name="_xlnm.Print_Titles" localSheetId="4">'SO 01 SO 01.1 Pol'!$1:$7</definedName>
    <definedName name="_xlnm.Print_Titles" localSheetId="5">'SO 01 SO 01.2 Pol'!$1:$7</definedName>
    <definedName name="oadresa">Stavba!$D$6</definedName>
    <definedName name="Objednatel" localSheetId="1">Stavba!$D$5</definedName>
    <definedName name="Objekt" localSheetId="1">Stavba!$B$38</definedName>
    <definedName name="_xlnm.Print_Area" localSheetId="3">'ON 00 ON 00 Naklady'!$A$1:$Y$64</definedName>
    <definedName name="_xlnm.Print_Area" localSheetId="4">'SO 01 SO 01.1 Pol'!$A$1:$Y$940</definedName>
    <definedName name="_xlnm.Print_Area" localSheetId="5">'SO 01 SO 01.2 Pol'!$A$1:$Y$66</definedName>
    <definedName name="_xlnm.Print_Area" localSheetId="1">Stavba!$A$1:$J$145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44" i="1" l="1"/>
  <c r="I143" i="1"/>
  <c r="I142" i="1"/>
  <c r="I141" i="1"/>
  <c r="I140" i="1"/>
  <c r="I139" i="1"/>
  <c r="I138" i="1"/>
  <c r="I137" i="1"/>
  <c r="I136" i="1"/>
  <c r="I135" i="1"/>
  <c r="I134" i="1"/>
  <c r="I133" i="1"/>
  <c r="I132" i="1"/>
  <c r="I131" i="1"/>
  <c r="I130" i="1"/>
  <c r="G45" i="1"/>
  <c r="F45" i="1"/>
  <c r="G44" i="1"/>
  <c r="F44" i="1"/>
  <c r="G43" i="1"/>
  <c r="F43" i="1"/>
  <c r="G41" i="1"/>
  <c r="F41" i="1"/>
  <c r="H41" i="1" s="1"/>
  <c r="I41" i="1" s="1"/>
  <c r="G40" i="1"/>
  <c r="H40" i="1" s="1"/>
  <c r="I40" i="1" s="1"/>
  <c r="F40" i="1"/>
  <c r="G39" i="1"/>
  <c r="H39" i="1" s="1"/>
  <c r="I39" i="1" s="1"/>
  <c r="I46" i="1" s="1"/>
  <c r="F39" i="1"/>
  <c r="G60" i="14"/>
  <c r="G8" i="14"/>
  <c r="G9" i="14"/>
  <c r="I9" i="14"/>
  <c r="K9" i="14"/>
  <c r="K8" i="14" s="1"/>
  <c r="M9" i="14"/>
  <c r="O9" i="14"/>
  <c r="Q9" i="14"/>
  <c r="Q8" i="14" s="1"/>
  <c r="V9" i="14"/>
  <c r="G12" i="14"/>
  <c r="I12" i="14"/>
  <c r="I8" i="14" s="1"/>
  <c r="K12" i="14"/>
  <c r="M12" i="14"/>
  <c r="O12" i="14"/>
  <c r="Q12" i="14"/>
  <c r="V12" i="14"/>
  <c r="G15" i="14"/>
  <c r="I15" i="14"/>
  <c r="K15" i="14"/>
  <c r="M15" i="14"/>
  <c r="O15" i="14"/>
  <c r="Q15" i="14"/>
  <c r="V15" i="14"/>
  <c r="G18" i="14"/>
  <c r="AF60" i="14" s="1"/>
  <c r="I18" i="14"/>
  <c r="K18" i="14"/>
  <c r="O18" i="14"/>
  <c r="Q18" i="14"/>
  <c r="V18" i="14"/>
  <c r="G21" i="14"/>
  <c r="I21" i="14"/>
  <c r="K21" i="14"/>
  <c r="M21" i="14"/>
  <c r="O21" i="14"/>
  <c r="Q21" i="14"/>
  <c r="V21" i="14"/>
  <c r="V8" i="14" s="1"/>
  <c r="G24" i="14"/>
  <c r="M24" i="14" s="1"/>
  <c r="I24" i="14"/>
  <c r="K24" i="14"/>
  <c r="O24" i="14"/>
  <c r="Q24" i="14"/>
  <c r="V24" i="14"/>
  <c r="G27" i="14"/>
  <c r="I27" i="14"/>
  <c r="K27" i="14"/>
  <c r="M27" i="14"/>
  <c r="O27" i="14"/>
  <c r="O8" i="14" s="1"/>
  <c r="Q27" i="14"/>
  <c r="V27" i="14"/>
  <c r="G30" i="14"/>
  <c r="I30" i="14"/>
  <c r="K30" i="14"/>
  <c r="M30" i="14"/>
  <c r="O30" i="14"/>
  <c r="Q30" i="14"/>
  <c r="V30" i="14"/>
  <c r="G33" i="14"/>
  <c r="I33" i="14"/>
  <c r="K33" i="14"/>
  <c r="M33" i="14"/>
  <c r="O33" i="14"/>
  <c r="Q33" i="14"/>
  <c r="V33" i="14"/>
  <c r="G36" i="14"/>
  <c r="I36" i="14"/>
  <c r="K36" i="14"/>
  <c r="M36" i="14"/>
  <c r="O36" i="14"/>
  <c r="Q36" i="14"/>
  <c r="V36" i="14"/>
  <c r="G39" i="14"/>
  <c r="M39" i="14" s="1"/>
  <c r="I39" i="14"/>
  <c r="K39" i="14"/>
  <c r="O39" i="14"/>
  <c r="Q39" i="14"/>
  <c r="V39" i="14"/>
  <c r="G42" i="14"/>
  <c r="O42" i="14"/>
  <c r="G43" i="14"/>
  <c r="I43" i="14"/>
  <c r="K43" i="14"/>
  <c r="M43" i="14"/>
  <c r="O43" i="14"/>
  <c r="Q43" i="14"/>
  <c r="Q42" i="14" s="1"/>
  <c r="V43" i="14"/>
  <c r="G45" i="14"/>
  <c r="I45" i="14"/>
  <c r="I42" i="14" s="1"/>
  <c r="K45" i="14"/>
  <c r="K42" i="14" s="1"/>
  <c r="M45" i="14"/>
  <c r="O45" i="14"/>
  <c r="Q45" i="14"/>
  <c r="V45" i="14"/>
  <c r="G48" i="14"/>
  <c r="I48" i="14"/>
  <c r="K48" i="14"/>
  <c r="M48" i="14"/>
  <c r="O48" i="14"/>
  <c r="Q48" i="14"/>
  <c r="V48" i="14"/>
  <c r="G50" i="14"/>
  <c r="M50" i="14" s="1"/>
  <c r="I50" i="14"/>
  <c r="K50" i="14"/>
  <c r="O50" i="14"/>
  <c r="Q50" i="14"/>
  <c r="V50" i="14"/>
  <c r="G53" i="14"/>
  <c r="I53" i="14"/>
  <c r="K53" i="14"/>
  <c r="M53" i="14"/>
  <c r="O53" i="14"/>
  <c r="Q53" i="14"/>
  <c r="V53" i="14"/>
  <c r="V42" i="14" s="1"/>
  <c r="G56" i="14"/>
  <c r="M56" i="14" s="1"/>
  <c r="I56" i="14"/>
  <c r="K56" i="14"/>
  <c r="O56" i="14"/>
  <c r="Q56" i="14"/>
  <c r="V56" i="14"/>
  <c r="AE60" i="14"/>
  <c r="G934" i="13"/>
  <c r="BA875" i="13"/>
  <c r="BA363" i="13"/>
  <c r="G8" i="13"/>
  <c r="I8" i="13"/>
  <c r="O8" i="13"/>
  <c r="G9" i="13"/>
  <c r="M9" i="13" s="1"/>
  <c r="M8" i="13" s="1"/>
  <c r="I9" i="13"/>
  <c r="K9" i="13"/>
  <c r="K8" i="13" s="1"/>
  <c r="O9" i="13"/>
  <c r="Q9" i="13"/>
  <c r="Q8" i="13" s="1"/>
  <c r="V9" i="13"/>
  <c r="V8" i="13" s="1"/>
  <c r="I11" i="13"/>
  <c r="K11" i="13"/>
  <c r="G12" i="13"/>
  <c r="AF934" i="13" s="1"/>
  <c r="I12" i="13"/>
  <c r="K12" i="13"/>
  <c r="O12" i="13"/>
  <c r="O11" i="13" s="1"/>
  <c r="Q12" i="13"/>
  <c r="Q11" i="13" s="1"/>
  <c r="V12" i="13"/>
  <c r="V11" i="13" s="1"/>
  <c r="G38" i="13"/>
  <c r="Q38" i="13"/>
  <c r="G39" i="13"/>
  <c r="I39" i="13"/>
  <c r="I38" i="13" s="1"/>
  <c r="K39" i="13"/>
  <c r="K38" i="13" s="1"/>
  <c r="M39" i="13"/>
  <c r="M38" i="13" s="1"/>
  <c r="O39" i="13"/>
  <c r="O38" i="13" s="1"/>
  <c r="Q39" i="13"/>
  <c r="V39" i="13"/>
  <c r="V38" i="13" s="1"/>
  <c r="G45" i="13"/>
  <c r="M45" i="13"/>
  <c r="V45" i="13"/>
  <c r="G46" i="13"/>
  <c r="I46" i="13"/>
  <c r="I45" i="13" s="1"/>
  <c r="K46" i="13"/>
  <c r="K45" i="13" s="1"/>
  <c r="M46" i="13"/>
  <c r="O46" i="13"/>
  <c r="O45" i="13" s="1"/>
  <c r="Q46" i="13"/>
  <c r="Q45" i="13" s="1"/>
  <c r="V46" i="13"/>
  <c r="I49" i="13"/>
  <c r="G50" i="13"/>
  <c r="I50" i="13"/>
  <c r="K50" i="13"/>
  <c r="K49" i="13" s="1"/>
  <c r="M50" i="13"/>
  <c r="O50" i="13"/>
  <c r="Q50" i="13"/>
  <c r="Q49" i="13" s="1"/>
  <c r="V50" i="13"/>
  <c r="V49" i="13" s="1"/>
  <c r="G73" i="13"/>
  <c r="I73" i="13"/>
  <c r="K73" i="13"/>
  <c r="M73" i="13"/>
  <c r="O73" i="13"/>
  <c r="O49" i="13" s="1"/>
  <c r="Q73" i="13"/>
  <c r="V73" i="13"/>
  <c r="G91" i="13"/>
  <c r="I91" i="13"/>
  <c r="K91" i="13"/>
  <c r="M91" i="13"/>
  <c r="O91" i="13"/>
  <c r="Q91" i="13"/>
  <c r="V91" i="13"/>
  <c r="G109" i="13"/>
  <c r="I109" i="13"/>
  <c r="K109" i="13"/>
  <c r="M109" i="13"/>
  <c r="O109" i="13"/>
  <c r="Q109" i="13"/>
  <c r="V109" i="13"/>
  <c r="G127" i="13"/>
  <c r="M127" i="13" s="1"/>
  <c r="I127" i="13"/>
  <c r="K127" i="13"/>
  <c r="O127" i="13"/>
  <c r="Q127" i="13"/>
  <c r="V127" i="13"/>
  <c r="G145" i="13"/>
  <c r="M145" i="13" s="1"/>
  <c r="I145" i="13"/>
  <c r="K145" i="13"/>
  <c r="O145" i="13"/>
  <c r="Q145" i="13"/>
  <c r="V145" i="13"/>
  <c r="G163" i="13"/>
  <c r="M163" i="13" s="1"/>
  <c r="I163" i="13"/>
  <c r="K163" i="13"/>
  <c r="O163" i="13"/>
  <c r="Q163" i="13"/>
  <c r="V163" i="13"/>
  <c r="G167" i="13"/>
  <c r="M167" i="13" s="1"/>
  <c r="I167" i="13"/>
  <c r="K167" i="13"/>
  <c r="O167" i="13"/>
  <c r="Q167" i="13"/>
  <c r="V167" i="13"/>
  <c r="G171" i="13"/>
  <c r="I171" i="13"/>
  <c r="K171" i="13"/>
  <c r="M171" i="13"/>
  <c r="O171" i="13"/>
  <c r="Q171" i="13"/>
  <c r="V171" i="13"/>
  <c r="G189" i="13"/>
  <c r="I189" i="13"/>
  <c r="K189" i="13"/>
  <c r="M189" i="13"/>
  <c r="O189" i="13"/>
  <c r="Q189" i="13"/>
  <c r="V189" i="13"/>
  <c r="G213" i="13"/>
  <c r="I213" i="13"/>
  <c r="K213" i="13"/>
  <c r="M213" i="13"/>
  <c r="O213" i="13"/>
  <c r="Q213" i="13"/>
  <c r="V213" i="13"/>
  <c r="G236" i="13"/>
  <c r="M236" i="13" s="1"/>
  <c r="I236" i="13"/>
  <c r="K236" i="13"/>
  <c r="O236" i="13"/>
  <c r="Q236" i="13"/>
  <c r="V236" i="13"/>
  <c r="G254" i="13"/>
  <c r="I254" i="13"/>
  <c r="K254" i="13"/>
  <c r="M254" i="13"/>
  <c r="O254" i="13"/>
  <c r="Q254" i="13"/>
  <c r="V254" i="13"/>
  <c r="G272" i="13"/>
  <c r="I272" i="13"/>
  <c r="K272" i="13"/>
  <c r="M272" i="13"/>
  <c r="O272" i="13"/>
  <c r="Q272" i="13"/>
  <c r="V272" i="13"/>
  <c r="G296" i="13"/>
  <c r="I296" i="13"/>
  <c r="K296" i="13"/>
  <c r="M296" i="13"/>
  <c r="O296" i="13"/>
  <c r="Q296" i="13"/>
  <c r="V296" i="13"/>
  <c r="G320" i="13"/>
  <c r="I320" i="13"/>
  <c r="K320" i="13"/>
  <c r="M320" i="13"/>
  <c r="O320" i="13"/>
  <c r="Q320" i="13"/>
  <c r="V320" i="13"/>
  <c r="G362" i="13"/>
  <c r="M362" i="13" s="1"/>
  <c r="I362" i="13"/>
  <c r="K362" i="13"/>
  <c r="O362" i="13"/>
  <c r="Q362" i="13"/>
  <c r="V362" i="13"/>
  <c r="G381" i="13"/>
  <c r="M381" i="13" s="1"/>
  <c r="I381" i="13"/>
  <c r="K381" i="13"/>
  <c r="O381" i="13"/>
  <c r="Q381" i="13"/>
  <c r="V381" i="13"/>
  <c r="G406" i="13"/>
  <c r="M406" i="13" s="1"/>
  <c r="I406" i="13"/>
  <c r="K406" i="13"/>
  <c r="O406" i="13"/>
  <c r="Q406" i="13"/>
  <c r="V406" i="13"/>
  <c r="G428" i="13"/>
  <c r="M428" i="13" s="1"/>
  <c r="I428" i="13"/>
  <c r="K428" i="13"/>
  <c r="O428" i="13"/>
  <c r="Q428" i="13"/>
  <c r="V428" i="13"/>
  <c r="G452" i="13"/>
  <c r="I452" i="13"/>
  <c r="K452" i="13"/>
  <c r="M452" i="13"/>
  <c r="O452" i="13"/>
  <c r="Q452" i="13"/>
  <c r="V452" i="13"/>
  <c r="G474" i="13"/>
  <c r="I474" i="13"/>
  <c r="K474" i="13"/>
  <c r="M474" i="13"/>
  <c r="O474" i="13"/>
  <c r="Q474" i="13"/>
  <c r="V474" i="13"/>
  <c r="G498" i="13"/>
  <c r="I498" i="13"/>
  <c r="K498" i="13"/>
  <c r="M498" i="13"/>
  <c r="O498" i="13"/>
  <c r="Q498" i="13"/>
  <c r="V498" i="13"/>
  <c r="G521" i="13"/>
  <c r="M521" i="13" s="1"/>
  <c r="I521" i="13"/>
  <c r="K521" i="13"/>
  <c r="O521" i="13"/>
  <c r="Q521" i="13"/>
  <c r="V521" i="13"/>
  <c r="V544" i="13"/>
  <c r="G545" i="13"/>
  <c r="I545" i="13"/>
  <c r="K545" i="13"/>
  <c r="M545" i="13"/>
  <c r="O545" i="13"/>
  <c r="O544" i="13" s="1"/>
  <c r="Q545" i="13"/>
  <c r="V545" i="13"/>
  <c r="G569" i="13"/>
  <c r="I569" i="13"/>
  <c r="K569" i="13"/>
  <c r="M569" i="13"/>
  <c r="M544" i="13" s="1"/>
  <c r="O569" i="13"/>
  <c r="Q569" i="13"/>
  <c r="V569" i="13"/>
  <c r="G587" i="13"/>
  <c r="I587" i="13"/>
  <c r="K587" i="13"/>
  <c r="K544" i="13" s="1"/>
  <c r="M587" i="13"/>
  <c r="O587" i="13"/>
  <c r="Q587" i="13"/>
  <c r="V587" i="13"/>
  <c r="G606" i="13"/>
  <c r="M606" i="13" s="1"/>
  <c r="I606" i="13"/>
  <c r="I544" i="13" s="1"/>
  <c r="K606" i="13"/>
  <c r="O606" i="13"/>
  <c r="Q606" i="13"/>
  <c r="V606" i="13"/>
  <c r="G625" i="13"/>
  <c r="M625" i="13" s="1"/>
  <c r="I625" i="13"/>
  <c r="K625" i="13"/>
  <c r="O625" i="13"/>
  <c r="Q625" i="13"/>
  <c r="V625" i="13"/>
  <c r="G644" i="13"/>
  <c r="M644" i="13" s="1"/>
  <c r="I644" i="13"/>
  <c r="K644" i="13"/>
  <c r="O644" i="13"/>
  <c r="Q644" i="13"/>
  <c r="V644" i="13"/>
  <c r="G666" i="13"/>
  <c r="M666" i="13" s="1"/>
  <c r="I666" i="13"/>
  <c r="K666" i="13"/>
  <c r="O666" i="13"/>
  <c r="Q666" i="13"/>
  <c r="Q544" i="13" s="1"/>
  <c r="V666" i="13"/>
  <c r="G690" i="13"/>
  <c r="I690" i="13"/>
  <c r="K690" i="13"/>
  <c r="M690" i="13"/>
  <c r="O690" i="13"/>
  <c r="Q690" i="13"/>
  <c r="V690" i="13"/>
  <c r="G713" i="13"/>
  <c r="I713" i="13"/>
  <c r="K713" i="13"/>
  <c r="M713" i="13"/>
  <c r="O713" i="13"/>
  <c r="Q713" i="13"/>
  <c r="V713" i="13"/>
  <c r="G718" i="13"/>
  <c r="I718" i="13"/>
  <c r="K718" i="13"/>
  <c r="M718" i="13"/>
  <c r="O718" i="13"/>
  <c r="Q718" i="13"/>
  <c r="V718" i="13"/>
  <c r="G742" i="13"/>
  <c r="M742" i="13" s="1"/>
  <c r="I742" i="13"/>
  <c r="K742" i="13"/>
  <c r="O742" i="13"/>
  <c r="Q742" i="13"/>
  <c r="V742" i="13"/>
  <c r="Q766" i="13"/>
  <c r="V766" i="13"/>
  <c r="G767" i="13"/>
  <c r="I767" i="13"/>
  <c r="K767" i="13"/>
  <c r="M767" i="13"/>
  <c r="O767" i="13"/>
  <c r="O766" i="13" s="1"/>
  <c r="Q767" i="13"/>
  <c r="V767" i="13"/>
  <c r="G772" i="13"/>
  <c r="I772" i="13"/>
  <c r="K772" i="13"/>
  <c r="M772" i="13"/>
  <c r="O772" i="13"/>
  <c r="Q772" i="13"/>
  <c r="V772" i="13"/>
  <c r="G774" i="13"/>
  <c r="I774" i="13"/>
  <c r="K774" i="13"/>
  <c r="K766" i="13" s="1"/>
  <c r="M774" i="13"/>
  <c r="O774" i="13"/>
  <c r="Q774" i="13"/>
  <c r="V774" i="13"/>
  <c r="G777" i="13"/>
  <c r="M777" i="13" s="1"/>
  <c r="I777" i="13"/>
  <c r="I766" i="13" s="1"/>
  <c r="K777" i="13"/>
  <c r="O777" i="13"/>
  <c r="Q777" i="13"/>
  <c r="V777" i="13"/>
  <c r="G780" i="13"/>
  <c r="M780" i="13" s="1"/>
  <c r="I780" i="13"/>
  <c r="K780" i="13"/>
  <c r="O780" i="13"/>
  <c r="Q780" i="13"/>
  <c r="V780" i="13"/>
  <c r="G783" i="13"/>
  <c r="M783" i="13" s="1"/>
  <c r="I783" i="13"/>
  <c r="K783" i="13"/>
  <c r="O783" i="13"/>
  <c r="Q783" i="13"/>
  <c r="V783" i="13"/>
  <c r="G786" i="13"/>
  <c r="O786" i="13"/>
  <c r="Q786" i="13"/>
  <c r="G787" i="13"/>
  <c r="I787" i="13"/>
  <c r="I786" i="13" s="1"/>
  <c r="K787" i="13"/>
  <c r="M787" i="13"/>
  <c r="M786" i="13" s="1"/>
  <c r="O787" i="13"/>
  <c r="Q787" i="13"/>
  <c r="V787" i="13"/>
  <c r="V786" i="13" s="1"/>
  <c r="G809" i="13"/>
  <c r="I809" i="13"/>
  <c r="K809" i="13"/>
  <c r="K786" i="13" s="1"/>
  <c r="M809" i="13"/>
  <c r="O809" i="13"/>
  <c r="Q809" i="13"/>
  <c r="V809" i="13"/>
  <c r="K828" i="13"/>
  <c r="G829" i="13"/>
  <c r="M829" i="13" s="1"/>
  <c r="M828" i="13" s="1"/>
  <c r="I829" i="13"/>
  <c r="I828" i="13" s="1"/>
  <c r="K829" i="13"/>
  <c r="O829" i="13"/>
  <c r="O828" i="13" s="1"/>
  <c r="Q829" i="13"/>
  <c r="V829" i="13"/>
  <c r="V828" i="13" s="1"/>
  <c r="G847" i="13"/>
  <c r="M847" i="13" s="1"/>
  <c r="I847" i="13"/>
  <c r="K847" i="13"/>
  <c r="O847" i="13"/>
  <c r="Q847" i="13"/>
  <c r="Q828" i="13" s="1"/>
  <c r="V847" i="13"/>
  <c r="Q865" i="13"/>
  <c r="G866" i="13"/>
  <c r="G865" i="13" s="1"/>
  <c r="I866" i="13"/>
  <c r="I865" i="13" s="1"/>
  <c r="K866" i="13"/>
  <c r="M866" i="13"/>
  <c r="O866" i="13"/>
  <c r="O865" i="13" s="1"/>
  <c r="Q866" i="13"/>
  <c r="V866" i="13"/>
  <c r="G869" i="13"/>
  <c r="I869" i="13"/>
  <c r="K869" i="13"/>
  <c r="K865" i="13" s="1"/>
  <c r="M869" i="13"/>
  <c r="O869" i="13"/>
  <c r="Q869" i="13"/>
  <c r="V869" i="13"/>
  <c r="G871" i="13"/>
  <c r="I871" i="13"/>
  <c r="K871" i="13"/>
  <c r="M871" i="13"/>
  <c r="O871" i="13"/>
  <c r="Q871" i="13"/>
  <c r="V871" i="13"/>
  <c r="G874" i="13"/>
  <c r="M874" i="13" s="1"/>
  <c r="I874" i="13"/>
  <c r="K874" i="13"/>
  <c r="O874" i="13"/>
  <c r="Q874" i="13"/>
  <c r="V874" i="13"/>
  <c r="V865" i="13" s="1"/>
  <c r="G901" i="13"/>
  <c r="G902" i="13"/>
  <c r="M902" i="13" s="1"/>
  <c r="I902" i="13"/>
  <c r="I901" i="13" s="1"/>
  <c r="K902" i="13"/>
  <c r="K901" i="13" s="1"/>
  <c r="O902" i="13"/>
  <c r="O901" i="13" s="1"/>
  <c r="Q902" i="13"/>
  <c r="Q901" i="13" s="1"/>
  <c r="V902" i="13"/>
  <c r="G906" i="13"/>
  <c r="I906" i="13"/>
  <c r="K906" i="13"/>
  <c r="M906" i="13"/>
  <c r="O906" i="13"/>
  <c r="Q906" i="13"/>
  <c r="V906" i="13"/>
  <c r="G909" i="13"/>
  <c r="I909" i="13"/>
  <c r="K909" i="13"/>
  <c r="M909" i="13"/>
  <c r="O909" i="13"/>
  <c r="Q909" i="13"/>
  <c r="V909" i="13"/>
  <c r="G914" i="13"/>
  <c r="I914" i="13"/>
  <c r="K914" i="13"/>
  <c r="M914" i="13"/>
  <c r="O914" i="13"/>
  <c r="Q914" i="13"/>
  <c r="V914" i="13"/>
  <c r="G920" i="13"/>
  <c r="M920" i="13" s="1"/>
  <c r="I920" i="13"/>
  <c r="K920" i="13"/>
  <c r="O920" i="13"/>
  <c r="Q920" i="13"/>
  <c r="V920" i="13"/>
  <c r="G922" i="13"/>
  <c r="M922" i="13" s="1"/>
  <c r="I922" i="13"/>
  <c r="K922" i="13"/>
  <c r="O922" i="13"/>
  <c r="Q922" i="13"/>
  <c r="V922" i="13"/>
  <c r="V901" i="13" s="1"/>
  <c r="G925" i="13"/>
  <c r="I925" i="13"/>
  <c r="K925" i="13"/>
  <c r="M925" i="13"/>
  <c r="O925" i="13"/>
  <c r="Q925" i="13"/>
  <c r="V925" i="13"/>
  <c r="G927" i="13"/>
  <c r="I927" i="13"/>
  <c r="K927" i="13"/>
  <c r="M927" i="13"/>
  <c r="O927" i="13"/>
  <c r="Q927" i="13"/>
  <c r="V927" i="13"/>
  <c r="G930" i="13"/>
  <c r="I930" i="13"/>
  <c r="K930" i="13"/>
  <c r="M930" i="13"/>
  <c r="O930" i="13"/>
  <c r="Q930" i="13"/>
  <c r="V930" i="13"/>
  <c r="AE934" i="13"/>
  <c r="G63" i="12"/>
  <c r="BA60" i="12"/>
  <c r="BA51" i="12"/>
  <c r="BA46" i="12"/>
  <c r="BA43" i="12"/>
  <c r="BA40" i="12"/>
  <c r="BA16" i="12"/>
  <c r="BA13" i="12"/>
  <c r="BA10" i="12"/>
  <c r="K8" i="12"/>
  <c r="G9" i="12"/>
  <c r="M9" i="12" s="1"/>
  <c r="I9" i="12"/>
  <c r="K9" i="12"/>
  <c r="O9" i="12"/>
  <c r="Q9" i="12"/>
  <c r="Q8" i="12" s="1"/>
  <c r="V9" i="12"/>
  <c r="V8" i="12" s="1"/>
  <c r="G12" i="12"/>
  <c r="M12" i="12" s="1"/>
  <c r="I12" i="12"/>
  <c r="K12" i="12"/>
  <c r="O12" i="12"/>
  <c r="O8" i="12" s="1"/>
  <c r="Q12" i="12"/>
  <c r="V12" i="12"/>
  <c r="G15" i="12"/>
  <c r="I15" i="12"/>
  <c r="K15" i="12"/>
  <c r="M15" i="12"/>
  <c r="O15" i="12"/>
  <c r="Q15" i="12"/>
  <c r="V15" i="12"/>
  <c r="G18" i="12"/>
  <c r="I18" i="12"/>
  <c r="K18" i="12"/>
  <c r="M18" i="12"/>
  <c r="O18" i="12"/>
  <c r="Q18" i="12"/>
  <c r="V18" i="12"/>
  <c r="G20" i="12"/>
  <c r="I20" i="12"/>
  <c r="K20" i="12"/>
  <c r="M20" i="12"/>
  <c r="O20" i="12"/>
  <c r="Q20" i="12"/>
  <c r="V20" i="12"/>
  <c r="G23" i="12"/>
  <c r="I23" i="12"/>
  <c r="K23" i="12"/>
  <c r="M23" i="12"/>
  <c r="O23" i="12"/>
  <c r="Q23" i="12"/>
  <c r="V23" i="12"/>
  <c r="G26" i="12"/>
  <c r="M26" i="12" s="1"/>
  <c r="I26" i="12"/>
  <c r="I8" i="12" s="1"/>
  <c r="K26" i="12"/>
  <c r="O26" i="12"/>
  <c r="Q26" i="12"/>
  <c r="V26" i="12"/>
  <c r="G28" i="12"/>
  <c r="M28" i="12" s="1"/>
  <c r="I28" i="12"/>
  <c r="K28" i="12"/>
  <c r="O28" i="12"/>
  <c r="Q28" i="12"/>
  <c r="V28" i="12"/>
  <c r="G31" i="12"/>
  <c r="I31" i="12"/>
  <c r="K31" i="12"/>
  <c r="K30" i="12" s="1"/>
  <c r="M31" i="12"/>
  <c r="O31" i="12"/>
  <c r="O30" i="12" s="1"/>
  <c r="Q31" i="12"/>
  <c r="Q30" i="12" s="1"/>
  <c r="V31" i="12"/>
  <c r="G34" i="12"/>
  <c r="I34" i="12"/>
  <c r="I30" i="12" s="1"/>
  <c r="K34" i="12"/>
  <c r="M34" i="12"/>
  <c r="O34" i="12"/>
  <c r="Q34" i="12"/>
  <c r="V34" i="12"/>
  <c r="G37" i="12"/>
  <c r="G30" i="12" s="1"/>
  <c r="I37" i="12"/>
  <c r="K37" i="12"/>
  <c r="M37" i="12"/>
  <c r="O37" i="12"/>
  <c r="Q37" i="12"/>
  <c r="V37" i="12"/>
  <c r="G39" i="12"/>
  <c r="I39" i="12"/>
  <c r="K39" i="12"/>
  <c r="M39" i="12"/>
  <c r="O39" i="12"/>
  <c r="Q39" i="12"/>
  <c r="V39" i="12"/>
  <c r="V30" i="12" s="1"/>
  <c r="G42" i="12"/>
  <c r="M42" i="12" s="1"/>
  <c r="I42" i="12"/>
  <c r="K42" i="12"/>
  <c r="O42" i="12"/>
  <c r="Q42" i="12"/>
  <c r="V42" i="12"/>
  <c r="G45" i="12"/>
  <c r="I45" i="12"/>
  <c r="K45" i="12"/>
  <c r="M45" i="12"/>
  <c r="O45" i="12"/>
  <c r="Q45" i="12"/>
  <c r="V45" i="12"/>
  <c r="G48" i="12"/>
  <c r="I48" i="12"/>
  <c r="K48" i="12"/>
  <c r="M48" i="12"/>
  <c r="O48" i="12"/>
  <c r="Q48" i="12"/>
  <c r="V48" i="12"/>
  <c r="G50" i="12"/>
  <c r="I50" i="12"/>
  <c r="K50" i="12"/>
  <c r="M50" i="12"/>
  <c r="O50" i="12"/>
  <c r="Q50" i="12"/>
  <c r="V50" i="12"/>
  <c r="G53" i="12"/>
  <c r="I53" i="12"/>
  <c r="K53" i="12"/>
  <c r="M53" i="12"/>
  <c r="O53" i="12"/>
  <c r="Q53" i="12"/>
  <c r="V53" i="12"/>
  <c r="G55" i="12"/>
  <c r="M55" i="12" s="1"/>
  <c r="I55" i="12"/>
  <c r="K55" i="12"/>
  <c r="O55" i="12"/>
  <c r="Q55" i="12"/>
  <c r="V55" i="12"/>
  <c r="G57" i="12"/>
  <c r="M57" i="12" s="1"/>
  <c r="I57" i="12"/>
  <c r="K57" i="12"/>
  <c r="O57" i="12"/>
  <c r="Q57" i="12"/>
  <c r="V57" i="12"/>
  <c r="G59" i="12"/>
  <c r="M59" i="12" s="1"/>
  <c r="I59" i="12"/>
  <c r="K59" i="12"/>
  <c r="O59" i="12"/>
  <c r="Q59" i="12"/>
  <c r="V59" i="12"/>
  <c r="AE63" i="12"/>
  <c r="I20" i="1"/>
  <c r="I19" i="1"/>
  <c r="I18" i="1"/>
  <c r="I17" i="1"/>
  <c r="I16" i="1"/>
  <c r="I145" i="1"/>
  <c r="J142" i="1" s="1"/>
  <c r="AZ119" i="1"/>
  <c r="AZ118" i="1"/>
  <c r="AZ116" i="1"/>
  <c r="AZ115" i="1"/>
  <c r="AZ113" i="1"/>
  <c r="AZ112" i="1"/>
  <c r="AZ110" i="1"/>
  <c r="AZ108" i="1"/>
  <c r="AZ107" i="1"/>
  <c r="AZ106" i="1"/>
  <c r="AZ104" i="1"/>
  <c r="AZ101" i="1"/>
  <c r="AZ99" i="1"/>
  <c r="AZ95" i="1"/>
  <c r="AZ94" i="1"/>
  <c r="AZ92" i="1"/>
  <c r="AZ91" i="1"/>
  <c r="AZ89" i="1"/>
  <c r="AZ88" i="1"/>
  <c r="AZ87" i="1"/>
  <c r="AZ85" i="1"/>
  <c r="AZ84" i="1"/>
  <c r="AZ82" i="1"/>
  <c r="AZ80" i="1"/>
  <c r="AZ79" i="1"/>
  <c r="AZ77" i="1"/>
  <c r="AZ75" i="1"/>
  <c r="AZ74" i="1"/>
  <c r="AZ72" i="1"/>
  <c r="AZ71" i="1"/>
  <c r="AZ69" i="1"/>
  <c r="AZ68" i="1"/>
  <c r="AZ66" i="1"/>
  <c r="AZ64" i="1"/>
  <c r="AZ63" i="1"/>
  <c r="AZ62" i="1"/>
  <c r="AZ61" i="1"/>
  <c r="AZ60" i="1"/>
  <c r="AZ59" i="1"/>
  <c r="AZ56" i="1"/>
  <c r="AZ54" i="1"/>
  <c r="AZ53" i="1"/>
  <c r="AZ51" i="1"/>
  <c r="AZ49" i="1"/>
  <c r="F46" i="1"/>
  <c r="G23" i="1" s="1"/>
  <c r="G46" i="1"/>
  <c r="G25" i="1" s="1"/>
  <c r="A25" i="1" s="1"/>
  <c r="H45" i="1"/>
  <c r="I45" i="1" s="1"/>
  <c r="H42" i="1"/>
  <c r="J28" i="1"/>
  <c r="J26" i="1"/>
  <c r="G38" i="1"/>
  <c r="F38" i="1"/>
  <c r="J23" i="1"/>
  <c r="J24" i="1"/>
  <c r="J25" i="1"/>
  <c r="J27" i="1"/>
  <c r="E24" i="1"/>
  <c r="E26" i="1"/>
  <c r="J140" i="1" l="1"/>
  <c r="J139" i="1"/>
  <c r="J133" i="1"/>
  <c r="H44" i="1"/>
  <c r="I44" i="1" s="1"/>
  <c r="H43" i="1"/>
  <c r="I43" i="1" s="1"/>
  <c r="G26" i="1"/>
  <c r="A26" i="1"/>
  <c r="A23" i="1"/>
  <c r="G28" i="1"/>
  <c r="M42" i="14"/>
  <c r="M18" i="14"/>
  <c r="M8" i="14" s="1"/>
  <c r="M901" i="13"/>
  <c r="M865" i="13"/>
  <c r="M766" i="13"/>
  <c r="M49" i="13"/>
  <c r="G49" i="13"/>
  <c r="G544" i="13"/>
  <c r="G11" i="13"/>
  <c r="G828" i="13"/>
  <c r="G766" i="13"/>
  <c r="M12" i="13"/>
  <c r="M11" i="13" s="1"/>
  <c r="M30" i="12"/>
  <c r="M8" i="12"/>
  <c r="G8" i="12"/>
  <c r="AF63" i="12"/>
  <c r="I21" i="1"/>
  <c r="J134" i="1"/>
  <c r="J136" i="1"/>
  <c r="J131" i="1"/>
  <c r="J137" i="1"/>
  <c r="J143" i="1"/>
  <c r="J135" i="1"/>
  <c r="J141" i="1"/>
  <c r="J130" i="1"/>
  <c r="J132" i="1"/>
  <c r="J138" i="1"/>
  <c r="J144" i="1"/>
  <c r="H46" i="1"/>
  <c r="J45" i="1"/>
  <c r="J41" i="1"/>
  <c r="J43" i="1"/>
  <c r="J44" i="1"/>
  <c r="J40" i="1"/>
  <c r="J39" i="1"/>
  <c r="J46" i="1" s="1"/>
  <c r="A24" i="1" l="1"/>
  <c r="G24" i="1"/>
  <c r="A27" i="1" s="1"/>
  <c r="J145"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Kročil</author>
  </authors>
  <commentList>
    <comment ref="S6" authorId="0" shapeId="0" xr:uid="{EFC6D507-8007-4CB4-9AE2-F85537D2C156}">
      <text>
        <r>
          <rPr>
            <sz val="9"/>
            <color indexed="81"/>
            <rFont val="Tahoma"/>
            <family val="2"/>
            <charset val="238"/>
          </rPr>
          <t>Jedná se o informaci, zda se jedná o položku, která je do rozpočtu zadána z cenové soustavy RTS, nebo vlastní.</t>
        </r>
      </text>
    </comment>
    <comment ref="T6" authorId="0" shapeId="0" xr:uid="{E494E7F3-E7ED-412A-8409-3B2A71D1EA1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Kročil</author>
  </authors>
  <commentList>
    <comment ref="S6" authorId="0" shapeId="0" xr:uid="{A796679A-9CE2-4F20-87F2-BC5D402B9F24}">
      <text>
        <r>
          <rPr>
            <sz val="9"/>
            <color indexed="81"/>
            <rFont val="Tahoma"/>
            <family val="2"/>
            <charset val="238"/>
          </rPr>
          <t>Jedná se o informaci, zda se jedná o položku, která je do rozpočtu zadána z cenové soustavy RTS, nebo vlastní.</t>
        </r>
      </text>
    </comment>
    <comment ref="T6" authorId="0" shapeId="0" xr:uid="{5609F3FF-402A-4DED-8C9B-F31D7651833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Kročil</author>
  </authors>
  <commentList>
    <comment ref="S6" authorId="0" shapeId="0" xr:uid="{526A9D41-0AC8-44EB-A7A0-70507A1191C5}">
      <text>
        <r>
          <rPr>
            <sz val="9"/>
            <color indexed="81"/>
            <rFont val="Tahoma"/>
            <family val="2"/>
            <charset val="238"/>
          </rPr>
          <t>Jedná se o informaci, zda se jedná o položku, která je do rozpočtu zadána z cenové soustavy RTS, nebo vlastní.</t>
        </r>
      </text>
    </comment>
    <comment ref="T6" authorId="0" shapeId="0" xr:uid="{D91B035C-F065-44A0-B08B-B3EE3E22E74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<sst xmlns="http://schemas.openxmlformats.org/spreadsheetml/2006/main" count="2971" uniqueCount="630">
  <si>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</si>
  <si>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</si>
  <si>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</si>
  <si>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</si>
  <si>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</si>
  <si>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</si>
  <si>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</si>
  <si>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</si>
  <si>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</si>
  <si>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</si>
  <si>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</si>
  <si>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</si>
  <si>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</si>
  <si>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</si>
  <si>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</si>
  <si>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</si>
  <si>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</si>
  <si>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</si>
  <si>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</si>
  <si>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</si>
  <si>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</si>
  <si>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</si>
  <si>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</si>
  <si>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</si>
  <si>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</si>
  <si>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</si>
  <si>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</si>
  <si>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</si>
  <si>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</si>
  <si>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</si>
  <si>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</si>
  <si>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</si>
  <si>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</si>
  <si>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</si>
  <si>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</si>
  <si>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</si>
  <si>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</si>
  <si>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</si>
  <si>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</si>
  <si>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</si>
  <si>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</si>
  <si>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</si>
  <si>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</si>
  <si>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Tomáš Kročil</t>
  </si>
  <si>
    <t>Kročil Tomáš, Ing</t>
  </si>
  <si>
    <t>23ZAK1330-1</t>
  </si>
  <si>
    <t>Stavební úpravy střechy MŠ Komenského</t>
  </si>
  <si>
    <t>K PROJEKT, Kročil s.r.o.</t>
  </si>
  <si>
    <t>Uherskobrodská 984</t>
  </si>
  <si>
    <t>Luhačovice</t>
  </si>
  <si>
    <t>76326</t>
  </si>
  <si>
    <t>02286424</t>
  </si>
  <si>
    <t>CZ02286424</t>
  </si>
  <si>
    <t>Město Boskovice</t>
  </si>
  <si>
    <t>Masarykovo náměstí 4/2</t>
  </si>
  <si>
    <t>Boskovice</t>
  </si>
  <si>
    <t>68001</t>
  </si>
  <si>
    <t>00279978</t>
  </si>
  <si>
    <t>CZ00279978</t>
  </si>
  <si>
    <t>Stavba</t>
  </si>
  <si>
    <t>Ostatní a vedlejší náklady</t>
  </si>
  <si>
    <t>ON 00</t>
  </si>
  <si>
    <t>Vedlejší a ostatní náklady</t>
  </si>
  <si>
    <t>Stavební objekt</t>
  </si>
  <si>
    <t>SO 01</t>
  </si>
  <si>
    <t>Rekonstrukce střešního pláště původní budovy</t>
  </si>
  <si>
    <t>SO 01.1</t>
  </si>
  <si>
    <t>SO 01.2</t>
  </si>
  <si>
    <t>Hromosvod</t>
  </si>
  <si>
    <t>Celkem za stavbu</t>
  </si>
  <si>
    <t>CZK</t>
  </si>
  <si>
    <t>#POPS</t>
  </si>
  <si>
    <t>Popis stavby: 23ZAK1330-1 - Stavební úpravy střechy MŠ Komenského</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</si>
  <si>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</si>
  <si>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</si>
  <si>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</si>
  <si>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</si>
  <si>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</si>
  <si>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</si>
  <si>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</si>
  <si>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</si>
  <si>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</si>
  <si>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</si>
  <si>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</si>
  <si>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</si>
  <si>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</si>
  <si>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</si>
  <si>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</si>
  <si>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</si>
  <si>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</si>
  <si>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</si>
  <si>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</si>
  <si>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</si>
  <si>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</si>
  <si>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</si>
  <si>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</si>
  <si>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</si>
  <si>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</si>
  <si>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</si>
  <si>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</si>
  <si>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</si>
  <si>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</si>
  <si>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</si>
  <si>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</si>
  <si>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</si>
  <si>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</si>
  <si>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</si>
  <si>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</si>
  <si>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</si>
  <si>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</si>
  <si>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</si>
  <si>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</si>
  <si>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</si>
  <si>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</si>
  <si>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</si>
  <si>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</si>
  <si>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</si>
  <si>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</si>
  <si>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ON 00 - Vedlejší a ostatní náklady</t>
  </si>
  <si>
    <t>#POPR</t>
  </si>
  <si>
    <t>Popis rozpočtu: ON 00 - Vedlejší a ostatní náklady</t>
  </si>
  <si>
    <t>Popis objektu: SO 01 - Rekonstrukce střešního pláště původní budovy</t>
  </si>
  <si>
    <t>Popis rozpočtu: SO 01.1 - Rekonstrukce střešního pláště původní budovy</t>
  </si>
  <si>
    <t>Popis rozpočtu: SO 01.2 - Hromosvod</t>
  </si>
  <si>
    <t>Rekapitulace dílů</t>
  </si>
  <si>
    <t>Typ dílu</t>
  </si>
  <si>
    <t>01</t>
  </si>
  <si>
    <t>10</t>
  </si>
  <si>
    <t>Ostatní</t>
  </si>
  <si>
    <t>38</t>
  </si>
  <si>
    <t>Kompletní konstrukce</t>
  </si>
  <si>
    <t>63</t>
  </si>
  <si>
    <t>Podlahy a podlahové konstrukce</t>
  </si>
  <si>
    <t>96</t>
  </si>
  <si>
    <t>Bourání konstrukcí</t>
  </si>
  <si>
    <t>99</t>
  </si>
  <si>
    <t>Staveništní přesun hmot</t>
  </si>
  <si>
    <t>712</t>
  </si>
  <si>
    <t>Izolace tepelné</t>
  </si>
  <si>
    <t>713</t>
  </si>
  <si>
    <t>721</t>
  </si>
  <si>
    <t>Vnitřní kanalizace</t>
  </si>
  <si>
    <t>762</t>
  </si>
  <si>
    <t>Konstrukce tesařské</t>
  </si>
  <si>
    <t>764</t>
  </si>
  <si>
    <t>Konstrukce klempířské</t>
  </si>
  <si>
    <t>767</t>
  </si>
  <si>
    <t>Konstrukce zámečnické</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</si>
  <si>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</si>
  <si>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</si>
  <si>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</si>
  <si>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</si>
  <si>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</si>
  <si>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</si>
  <si>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</si>
  <si>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</si>
  <si>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</si>
  <si>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</si>
  <si>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</si>
  <si>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</si>
  <si>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</si>
  <si>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</si>
  <si>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</si>
  <si>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</si>
  <si>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</si>
  <si>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</si>
  <si>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</si>
  <si>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</si>
  <si>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</si>
  <si>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</si>
  <si>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</si>
  <si>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</si>
  <si>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</si>
  <si>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</si>
  <si>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</si>
  <si>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</si>
  <si>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</si>
  <si>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</si>
  <si>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</si>
  <si>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</si>
  <si>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</si>
  <si>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</si>
  <si>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</si>
  <si>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</si>
  <si>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</si>
  <si>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</si>
  <si>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</si>
  <si>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</si>
  <si>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</si>
  <si>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</si>
  <si>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POL99_2</t>
  </si>
  <si>
    <t>Náklady s vypracováním projektové dokumentace zařízení staveniště, 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staveništní komunikace a věžového jeřábu.</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</si>
  <si>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</si>
  <si>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</si>
  <si>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</si>
  <si>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</si>
  <si>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</si>
  <si>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</si>
  <si>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</si>
  <si>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</si>
  <si>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</si>
  <si>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</si>
  <si>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POL99_1</t>
  </si>
  <si>
    <t>005123010R</t>
  </si>
  <si>
    <t>Extrémní místo provádění</t>
  </si>
  <si>
    <t>možný provoz za provozu školky.</t>
  </si>
  <si>
    <t>005124010R</t>
  </si>
  <si>
    <t>Koordinační činnost</t>
  </si>
  <si>
    <t>Náklady dodavatele související s koordinací stavebních a technologických dodávek stavby.</t>
  </si>
  <si>
    <t>00528 R</t>
  </si>
  <si>
    <t>Podmínky dotačních programů</t>
  </si>
  <si>
    <t>005123 RCP001</t>
  </si>
  <si>
    <t>Zabezpečení stavby vůči zatečení, povětrnostním podmínkám apod.</t>
  </si>
  <si>
    <t>Vlastní</t>
  </si>
  <si>
    <t>08108</t>
  </si>
  <si>
    <t>Projektová dokumentace skutečného provedení hromosvodu</t>
  </si>
  <si>
    <t>kpl</t>
  </si>
  <si>
    <t>Práce</t>
  </si>
  <si>
    <t>POL1_1</t>
  </si>
  <si>
    <t>Dílenská dokumentace</t>
  </si>
  <si>
    <t>004111020R</t>
  </si>
  <si>
    <t xml:space="preserve">Vypracování projektové dokumentace </t>
  </si>
  <si>
    <t>dokumentace zhotovitele stavby - DDS</t>
  </si>
  <si>
    <t>005211010R</t>
  </si>
  <si>
    <t>Předání a převzetí staveniště</t>
  </si>
  <si>
    <t>005211030R</t>
  </si>
  <si>
    <t xml:space="preserve">Dočasná dopravní opatření </t>
  </si>
  <si>
    <t>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</si>
  <si>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</si>
  <si>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</si>
  <si>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</si>
  <si>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</si>
  <si>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</si>
  <si>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</si>
  <si>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005231010R</t>
  </si>
  <si>
    <t>Revize</t>
  </si>
  <si>
    <t>005231020R</t>
  </si>
  <si>
    <t>Individuální a komplexní vyzkoušení</t>
  </si>
  <si>
    <t>Náklady na individuální zkoušky dodaných a smontovaných technologických zařízení včetně komplexního vyzkoušení. Zejména vzduchotechnickcýh jednotek a zařízení, koncových prvků silnoproudé a slaboproudé instalace, technologického řídícího systému.</t>
  </si>
  <si>
    <t>005231030R</t>
  </si>
  <si>
    <t xml:space="preserve">Zkušební provoz </t>
  </si>
  <si>
    <t>005231040R</t>
  </si>
  <si>
    <t>Provozní řády</t>
  </si>
  <si>
    <t>00524 R</t>
  </si>
  <si>
    <t>Předání a převzetí díla</t>
  </si>
  <si>
    <t>005241010R</t>
  </si>
  <si>
    <t xml:space="preserve">Dokumentace skutečného provedení </t>
  </si>
  <si>
    <t>Náklady na vyhotovení dokumentace skutečného provedení stavby a její předání objednateli v požadované formě a požadovaném počtu.</t>
  </si>
  <si>
    <t>SUM</t>
  </si>
  <si>
    <t>END</t>
  </si>
  <si>
    <t>Položkový soupis prací a dodávek</t>
  </si>
  <si>
    <t>38CP00001</t>
  </si>
  <si>
    <t>D + M záchytný systém, dle specifikace v PD</t>
  </si>
  <si>
    <t>kompl</t>
  </si>
  <si>
    <t>POL1_</t>
  </si>
  <si>
    <t>639571205R00</t>
  </si>
  <si>
    <t>Kačírek pro okapový chodník tl. 50 mm</t>
  </si>
  <si>
    <t>m2</t>
  </si>
  <si>
    <t>801-1</t>
  </si>
  <si>
    <t xml:space="preserve">kačírková lišta : </t>
  </si>
  <si>
    <t>VV</t>
  </si>
  <si>
    <t>Začátek provozního součtu</t>
  </si>
  <si>
    <t xml:space="preserve">  levá část : </t>
  </si>
  <si>
    <t xml:space="preserve">  plocha : 0</t>
  </si>
  <si>
    <t xml:space="preserve">  atiky + boky : (36,445+36,445+13,280)*0,45</t>
  </si>
  <si>
    <t xml:space="preserve">  </t>
  </si>
  <si>
    <t xml:space="preserve">  pravá část : </t>
  </si>
  <si>
    <t xml:space="preserve">  atiky + boky : (46,030+13,280+42,690+5,860)*0,45</t>
  </si>
  <si>
    <t xml:space="preserve">  pož.předěl : (12,400)*0,45*2</t>
  </si>
  <si>
    <t xml:space="preserve">  krček 1 : </t>
  </si>
  <si>
    <t xml:space="preserve">  atiky + boky : (3,440+6,000)*0,45</t>
  </si>
  <si>
    <t xml:space="preserve">  krček 2 : </t>
  </si>
  <si>
    <t xml:space="preserve">  atiky + boky : (5,700+5,700+3,080)*0,45</t>
  </si>
  <si>
    <t xml:space="preserve">  okolo vpustí : (0,550*0,550)*5</t>
  </si>
  <si>
    <t xml:space="preserve">  Mezisoučet</t>
  </si>
  <si>
    <t>Konec provozního součtu</t>
  </si>
  <si>
    <t>110,75000*1*1,10</t>
  </si>
  <si>
    <t>965043341RT1</t>
  </si>
  <si>
    <t>Bourání podkladů pod dlažby nebo litých celistvých dlažeb a mazanin  betonových s potěrem nebo teracem, tloušťky do 100 mm, plochy přes 4 m2</t>
  </si>
  <si>
    <t>m3</t>
  </si>
  <si>
    <t>801-3</t>
  </si>
  <si>
    <t xml:space="preserve">v místě vputí, okolo komínků - předpoklad nálitků : </t>
  </si>
  <si>
    <t>vpustí : 6*0,30*0,30*0,10</t>
  </si>
  <si>
    <t>komínky ZTI : 5*0,30*0,30*0,10</t>
  </si>
  <si>
    <t>komínky ZTI : 14*0,30*0,30*0,10</t>
  </si>
  <si>
    <t>999281108R00</t>
  </si>
  <si>
    <t xml:space="preserve">Přesun hmot pro opravy a údržbu objektů pro opravy a údržbu dosavadních objektů včetně vnějších plášťů  výšky do 12 m,  </t>
  </si>
  <si>
    <t>t</t>
  </si>
  <si>
    <t>801-4</t>
  </si>
  <si>
    <t>Přesun hmot</t>
  </si>
  <si>
    <t>POL7_</t>
  </si>
  <si>
    <t>oborů 801, 803, 811 a 812</t>
  </si>
  <si>
    <t>SPI</t>
  </si>
  <si>
    <t>711823111RT1</t>
  </si>
  <si>
    <t>Ochrana konstrukcí nopovou fólií vodorovně,  , bez dodávky fólie</t>
  </si>
  <si>
    <t>800-711</t>
  </si>
  <si>
    <t xml:space="preserve">hydroakumulační vrstva : </t>
  </si>
  <si>
    <t xml:space="preserve">  plocha : (12,40*35,985)</t>
  </si>
  <si>
    <t xml:space="preserve">  atiky + boky : 0</t>
  </si>
  <si>
    <t xml:space="preserve">  plocha : (45,150*12,40)</t>
  </si>
  <si>
    <t xml:space="preserve">  pož.předěl : 0</t>
  </si>
  <si>
    <t xml:space="preserve">  plocha : (2,900*6,000)</t>
  </si>
  <si>
    <t xml:space="preserve">  plocha : (2,200*5,260)</t>
  </si>
  <si>
    <t>1035,04600</t>
  </si>
  <si>
    <t>712300831R00</t>
  </si>
  <si>
    <t xml:space="preserve">Odstranění povlakové krytiny a mechu na střechách plochých do 10° povlakové krytiny  jednovrstvé,  </t>
  </si>
  <si>
    <t xml:space="preserve">levá část : </t>
  </si>
  <si>
    <t>plocha : (12,40*35,985)*1,10</t>
  </si>
  <si>
    <t>atiky + boky : (36,445+36,445+13,280)*(0,440+0,300)*1,10</t>
  </si>
  <si>
    <t/>
  </si>
  <si>
    <t xml:space="preserve">pravá část : </t>
  </si>
  <si>
    <t>plocha : (45,150*12,40)*1,10</t>
  </si>
  <si>
    <t>atiky + boky : (46,030+13,280+42,690+5,860)*(0,440+0,300)*1,10</t>
  </si>
  <si>
    <t>pož.předěl : (12,400)*(0,600+0,300)*1,10</t>
  </si>
  <si>
    <t xml:space="preserve">krček 1 : </t>
  </si>
  <si>
    <t>plocha : (2,900*6,000)*1,10</t>
  </si>
  <si>
    <t>atiky + boky : (3,440+6,000)*(0,440+0,300)*1,10</t>
  </si>
  <si>
    <t xml:space="preserve">krček 2 : </t>
  </si>
  <si>
    <t>plocha : (2,200*5,260)*1,10</t>
  </si>
  <si>
    <t>atiky + boky : (5,700+5,700+3,080)*(0,440+0,300)*1,10</t>
  </si>
  <si>
    <t>712300834R00</t>
  </si>
  <si>
    <t xml:space="preserve">Odstranění povlakové krytiny a mechu na střechách plochých do 10° povlakové krytiny  každé další vrstvy,  </t>
  </si>
  <si>
    <t>712311106RZ4</t>
  </si>
  <si>
    <t>Povlakové krytiny střech do 10° za studena asfaltovou penetrační suspenzí, včetně dodávky emulze 0,4 kg/m2</t>
  </si>
  <si>
    <t>plocha : (12,40*35,985)</t>
  </si>
  <si>
    <t>atiky + boky : (36,445+36,445+13,280)*(0,440+0,300)</t>
  </si>
  <si>
    <t>plocha : (45,150*12,40)</t>
  </si>
  <si>
    <t>atiky + boky : (46,030+13,280+42,690+5,860)*(0,440+0,300)</t>
  </si>
  <si>
    <t>pož.předěl : (12,400)*(0,600+0,300)</t>
  </si>
  <si>
    <t>plocha : (2,900*6,000)</t>
  </si>
  <si>
    <t>atiky + boky : (3,440+6,000)*(0,440+0,300)</t>
  </si>
  <si>
    <t>plocha : (2,200*5,260)</t>
  </si>
  <si>
    <t>atiky + boky : (5,700+5,700+3,080)*(0,440+0,300)</t>
  </si>
  <si>
    <t>712341559R00</t>
  </si>
  <si>
    <t>Povlakové krytiny střech do 10° pásy přitavením v celé ploše, 1 vrstva, bez dodávky pásu</t>
  </si>
  <si>
    <t>712371801RT1</t>
  </si>
  <si>
    <t xml:space="preserve">Povlakové krytiny střech do 10° termoplasty volně položené,  ,  , bez dodávky fólie,  </t>
  </si>
  <si>
    <t>atiky + boky : (36,445+36,445+13,280)*(0,75)</t>
  </si>
  <si>
    <t>atiky + boky : (46,030+13,280+42,690+5,860)*(0,75)</t>
  </si>
  <si>
    <t>pož.předěl : (12,400)*(0,75)</t>
  </si>
  <si>
    <t>atiky + boky : (3,440+6,000)*(0,75)</t>
  </si>
  <si>
    <t>atiky + boky : (5,700+5,700+3,080)*(0,75)</t>
  </si>
  <si>
    <t>712378003R00</t>
  </si>
  <si>
    <t>Povlakové krytiny střech do 10° termoplasty Doplňkové konstrukce k povlakovým krytinám z fólií atiková okapnice, RŠ 250 mm, z pozinkovaného plechu s povrchovou úpravou PVC</t>
  </si>
  <si>
    <t>m</t>
  </si>
  <si>
    <t xml:space="preserve">  včetně dodávek výrobků</t>
  </si>
  <si>
    <t>K1 : 215,20*1,10</t>
  </si>
  <si>
    <t>712378007R00</t>
  </si>
  <si>
    <t>Povlakové krytiny střech do 10° termoplasty Doplňkové konstrukce k povlakovým krytinám z fólií rohová lišta vnitřní, RŠ 100 mm, z pozinkovaného plechu s povrchovou úpravou PVC</t>
  </si>
  <si>
    <t>K2 : 238,90*1,10</t>
  </si>
  <si>
    <t>712990812R00</t>
  </si>
  <si>
    <t xml:space="preserve">Odstranění povlakové krytiny střech ostatní násypu nebo nánosu do 10° tloušťky přes 30 do 50 mm,  </t>
  </si>
  <si>
    <t>atiky + boky : 0</t>
  </si>
  <si>
    <t>pož.předěl : 0</t>
  </si>
  <si>
    <t>713121111RT1</t>
  </si>
  <si>
    <t>Montáž tepelné izolace podlah  jednovrstvá, bez dodávky materiálu</t>
  </si>
  <si>
    <t>800-713</t>
  </si>
  <si>
    <t xml:space="preserve">  hydrofilní desky : </t>
  </si>
  <si>
    <t>713191100R00</t>
  </si>
  <si>
    <t>Izolace tepelné běžných konstrukcí - doplňky položení separační fólie, bez dodávky materiálu</t>
  </si>
  <si>
    <t xml:space="preserve">celkem 3 x  = 2 x separační + 1x filtrační : </t>
  </si>
  <si>
    <t xml:space="preserve">  atiky + boky : (36,445+36,445+13,280)*(0,75)</t>
  </si>
  <si>
    <t xml:space="preserve">  atiky + boky : (46,030+13,280+42,690+5,860)*(0,75)</t>
  </si>
  <si>
    <t xml:space="preserve">  pož.předěl : (12,400)*(0,75)</t>
  </si>
  <si>
    <t xml:space="preserve">  atiky + boky : (3,440+6,000)*(0,75)</t>
  </si>
  <si>
    <t xml:space="preserve">  atiky + boky : (5,700+5,700+3,080)*(0,75)</t>
  </si>
  <si>
    <t>1207,80850*3</t>
  </si>
  <si>
    <t>712300CP001</t>
  </si>
  <si>
    <t>Odstranění podkladní textílie</t>
  </si>
  <si>
    <t>7129908CP01</t>
  </si>
  <si>
    <t>Odstranění násypu nebo nánosu tl. 160 - 250 mm</t>
  </si>
  <si>
    <t>712CP0022</t>
  </si>
  <si>
    <t>Montáž střešního substrátu</t>
  </si>
  <si>
    <t xml:space="preserve">m2    </t>
  </si>
  <si>
    <t>rovnoměrné rozprostření na střešní rovině, včetně manipulace s jeřábem.</t>
  </si>
  <si>
    <t xml:space="preserve">substrát : </t>
  </si>
  <si>
    <t>712CP0023</t>
  </si>
  <si>
    <t>D + M stabilizační geogrid / sání proti větru, vč. doplňků, dle specifikace v PD</t>
  </si>
  <si>
    <t xml:space="preserve">stabilizační : </t>
  </si>
  <si>
    <t>+10% přesah : 1035,04600*1,10</t>
  </si>
  <si>
    <t>712CP0024</t>
  </si>
  <si>
    <t>D + M vegetační část ploché střechy, dle specifikace v PD</t>
  </si>
  <si>
    <t>ve složení:</t>
  </si>
  <si>
    <t>rozchodníky:</t>
  </si>
  <si>
    <t>netřesky:</t>
  </si>
  <si>
    <t>NETŘESK - SEMPERVIVUM 3 - PAVUČINATÝ</t>
  </si>
  <si>
    <t>netřesk horský</t>
  </si>
  <si>
    <t>NETŘESKOVEC - JOVIBARBA GLOBIFERA SUBSP. HIRTA VAR. PREISSIANA</t>
  </si>
  <si>
    <t xml:space="preserve">vegetace : </t>
  </si>
  <si>
    <t>712300010RAA</t>
  </si>
  <si>
    <t>Odstranění povlakové krytiny z asfaltových pásů</t>
  </si>
  <si>
    <t>AP-PSV</t>
  </si>
  <si>
    <t>Agregovaná položka</t>
  </si>
  <si>
    <t>POL2_</t>
  </si>
  <si>
    <t>odstranění násypu nebo nánosu na střechách sklonu do 10 stupňů, tloušťky násypu přes 30 do 50 mm, odstranění povlakové krytiny dvouvrstvé.</t>
  </si>
  <si>
    <t>10371505R</t>
  </si>
  <si>
    <t>substrát pro zakládání střešních zahrad a vegetačních střech s výškou vegetačního substrátu od 60 do 200 mm; balení balení po 2 m3</t>
  </si>
  <si>
    <t>SPCM</t>
  </si>
  <si>
    <t>Specifikace</t>
  </si>
  <si>
    <t>POL3_</t>
  </si>
  <si>
    <t xml:space="preserve">  substrát : </t>
  </si>
  <si>
    <t xml:space="preserve">  1035,04600</t>
  </si>
  <si>
    <t>15% rezerva + slehnutí : 1035,04600*0,03*1,15</t>
  </si>
  <si>
    <t>283220013R</t>
  </si>
  <si>
    <t>fólie izolační střešní hydroizolační; tloušťka 1,80 mm; plošná hmotnost 2 200 g/m2; PVC-P, PES výztuž; µ = 15 000,0</t>
  </si>
  <si>
    <t>+10% přesah : 1207,80850*1,10</t>
  </si>
  <si>
    <t>28323125R</t>
  </si>
  <si>
    <t>fólie izolační zemní hydroakumulační, drenážní; tloušťka 1,00 mm; výška nopů 20,0 mm; plošná hmotnost 1 000 g/m2; HDPE</t>
  </si>
  <si>
    <t xml:space="preserve">  hydroakumulační vrstva : </t>
  </si>
  <si>
    <t>62852265R</t>
  </si>
  <si>
    <t>Pás hydroizolační asfaltový tloušťka = 4,0 mm; asfalt: modifikovaný; nosná vložka: skelná tkanina; horní strana: minerální posyp; spodní strana: PE fólie</t>
  </si>
  <si>
    <t xml:space="preserve">  atiky + boky : (36,445+36,445+13,280)*(0,440+0,300)</t>
  </si>
  <si>
    <t xml:space="preserve">  atiky + boky : (46,030+13,280+42,690+5,860)*(0,440+0,300)</t>
  </si>
  <si>
    <t xml:space="preserve">  pož.předěl : (12,400)*(0,600+0,300)</t>
  </si>
  <si>
    <t xml:space="preserve">  atiky + boky : (3,440+6,000)*(0,440+0,300)</t>
  </si>
  <si>
    <t xml:space="preserve">  atiky + boky : (5,700+5,700+3,080)*(0,440+0,300)</t>
  </si>
  <si>
    <t>+10% přesah : 1207,48900*1,10</t>
  </si>
  <si>
    <t>63151301R</t>
  </si>
  <si>
    <t>Výrobek izolační pro budovy z minerální vlny (MW) tvar: deska; tloušťka d = 50,0 mm; OH = 76 kg/m3; lambda = 0,037 W/(m.K); RtF: A1</t>
  </si>
  <si>
    <t>10% prořez : 1035,04600*1,10</t>
  </si>
  <si>
    <t>69366196R</t>
  </si>
  <si>
    <t>geotextilie PP; funkce separační, ochranná, výztužná, filtrační; plošná hmotnost 150 g/m2; zpevněná oboustranně</t>
  </si>
  <si>
    <t xml:space="preserve">1x filtrační : </t>
  </si>
  <si>
    <t>+10% přesahy : 1207,80850*1*1,10</t>
  </si>
  <si>
    <t>69366198R</t>
  </si>
  <si>
    <t>geotextilie PP; funkce separační, ochranná, výztužná, filtrační; plošná hmotnost 300 g/m2; zpevněná oboustranně</t>
  </si>
  <si>
    <t xml:space="preserve"> 2 x separační : </t>
  </si>
  <si>
    <t>+10% přesahy : 1207,80850*2*1,10</t>
  </si>
  <si>
    <t>712997001RT1</t>
  </si>
  <si>
    <t>Přilepení polystyrenových klínů do asfaltu</t>
  </si>
  <si>
    <t xml:space="preserve">náběhové klíny : </t>
  </si>
  <si>
    <t xml:space="preserve">2x - pro parotěsnou HI (EPS 50 x 50 x 1000 mm) a hlavní HI ( EPS 100 x 100 x 1000 mm) : </t>
  </si>
  <si>
    <t xml:space="preserve">  atiky + boky : (36,445+36,445+13,280)</t>
  </si>
  <si>
    <t xml:space="preserve">  atiky + boky : (46,030+13,280+42,690+5,860)</t>
  </si>
  <si>
    <t xml:space="preserve">  pož.předěl : (12,400)</t>
  </si>
  <si>
    <t xml:space="preserve">  atiky + boky : (3,440+6,000)</t>
  </si>
  <si>
    <t xml:space="preserve">  atiky + boky : (5,700+5,700+3,080)</t>
  </si>
  <si>
    <t>230,35000*2</t>
  </si>
  <si>
    <t>713100812R00</t>
  </si>
  <si>
    <t>Odstranění tepelné izolace z kombidesek polystyrenových tloušťka přes 20 do 50 mm</t>
  </si>
  <si>
    <t>RTS 17/ II</t>
  </si>
  <si>
    <t>713104311R00</t>
  </si>
  <si>
    <t>Odstranění tepelné izolace z desek, lamel, rohoží, pásů a foukané izolace plochých střech, přilepené k podkladu, z desek z expandovaného polystyrenu, tloušťky do 100 mm</t>
  </si>
  <si>
    <t>plocha : 0</t>
  </si>
  <si>
    <t>713104312R00</t>
  </si>
  <si>
    <t>Odstranění tepelné izolace z desek, lamel, rohoží, pásů a foukané izolace plochých střech, přilepené k podkladu, z desek z expandovaného polystyrenu, tloušťky od 100 mm do 200 mm</t>
  </si>
  <si>
    <t xml:space="preserve">EPS 100S tl. 200 mm : </t>
  </si>
  <si>
    <t>713131542RT3</t>
  </si>
  <si>
    <t>Montáž tepelné izolace z desek z pěnového skla lepených celoplošně asfaltovým lepidlem a zajištěných kotvami, tloušťka desek nad 80 mm, bez dodávky desek</t>
  </si>
  <si>
    <t xml:space="preserve"> na stěny z interiérové strany</t>
  </si>
  <si>
    <t>atiky + boky : (36,445+36,445+13,280)*(0,75)*1,10</t>
  </si>
  <si>
    <t>atiky + boky : (46,030+13,280+42,690+5,860)*(0,75)*1,10</t>
  </si>
  <si>
    <t>pož.předěl : (12,400)*(0,75)*2*1,10</t>
  </si>
  <si>
    <t>atiky + boky : (3,440+6,000)*(0,75)*1,10</t>
  </si>
  <si>
    <t>atiky + boky : (5,700+5,700+3,080)*(0,75)*1,10</t>
  </si>
  <si>
    <t>71314CP001</t>
  </si>
  <si>
    <t>Izolace tepelná střech do tl.nad 300 mm,3vrstvy, PUK, dle specifikace v PD</t>
  </si>
  <si>
    <t>1035,046000</t>
  </si>
  <si>
    <t>28375705R</t>
  </si>
  <si>
    <t>Výrobek izolační pro budovy z pěnového polystyrenu (EPS) tvar: deska; OH = 25 kg/m3; lambda = 0,035 W/(m.K); pevnost v tlaku CS 150 kPa; RtF: E</t>
  </si>
  <si>
    <t xml:space="preserve">2 vrstvy, tl. 140 mm, celkem 2 x 140 mm = 280 mm : </t>
  </si>
  <si>
    <t xml:space="preserve">2. a 3. vrstva TI : </t>
  </si>
  <si>
    <t>+10% přesah : 1035,04600*0,140*2*1,10</t>
  </si>
  <si>
    <t xml:space="preserve">podél atiky : </t>
  </si>
  <si>
    <t xml:space="preserve">  pož.předěl : (12,400)*(0,75)*2</t>
  </si>
  <si>
    <t>182,06250*0,10*1,10</t>
  </si>
  <si>
    <t>28375972R</t>
  </si>
  <si>
    <t>Výrobek izolační pro budovy z pěnového polystyrenu (EPS) tvar: spádová deska; označení: S; OH = 25 kg/m3; lambda = 0,035 W/(m.K); pevnost v tlaku CS 150 kPa; RtF: E</t>
  </si>
  <si>
    <t xml:space="preserve">dle kladečského plánu : </t>
  </si>
  <si>
    <t xml:space="preserve">1. vrstva TI - spádové klíny : </t>
  </si>
  <si>
    <t>+10% přesah : (45,07+52,80+0,54)*1,10</t>
  </si>
  <si>
    <t>28375980R</t>
  </si>
  <si>
    <t>Výrobek izolační pro budovy z pěnového polystyrenu (EPS) tvar: atikový klín; označení: S; tloušťka d = 50,0 mm; d2 = 0,0 mm; OH = 20 kg/m3; RtF: E</t>
  </si>
  <si>
    <t xml:space="preserve">pro parotěsnou HI : </t>
  </si>
  <si>
    <t>230,35000*1*1,10</t>
  </si>
  <si>
    <t>28375982R</t>
  </si>
  <si>
    <t>Výrobek izolační pro budovy z pěnového polystyrenu (EPS) tvar: atikový klín; označení: S; tloušťka d = 100,0 mm; d2 = 0,0 mm; OH = 20 kg/m3; RtF: E</t>
  </si>
  <si>
    <t xml:space="preserve">pro hlavní HI : </t>
  </si>
  <si>
    <t>721300912R00</t>
  </si>
  <si>
    <t>Pročištění svislých odpadů, v jednom podlaží do DN 200</t>
  </si>
  <si>
    <t>kus</t>
  </si>
  <si>
    <t>800-721</t>
  </si>
  <si>
    <t>X1 : 6</t>
  </si>
  <si>
    <t>X3 : 5</t>
  </si>
  <si>
    <t>X4 : 14</t>
  </si>
  <si>
    <t>721210CP001</t>
  </si>
  <si>
    <t>Demontáž vpusti střešní</t>
  </si>
  <si>
    <t>721CP001</t>
  </si>
  <si>
    <t>D + M střešní vpusť X1, dle specifikace v PD</t>
  </si>
  <si>
    <t>721CP002</t>
  </si>
  <si>
    <t>D + M šachta pro vegetační střechy X2, dle specifikace v PD</t>
  </si>
  <si>
    <t>X2 : 6</t>
  </si>
  <si>
    <t>721CP003</t>
  </si>
  <si>
    <t>D + M odvětrání kanalizace X3, vč dmtž původní, dle specifikace v PD</t>
  </si>
  <si>
    <t>721CP004</t>
  </si>
  <si>
    <t>D + M odvětrání kanalizace X4, vč dmtž původní, dle specifikace v PD</t>
  </si>
  <si>
    <t>762441112RT4</t>
  </si>
  <si>
    <t>Obložení atiky s dodávkou dřevoštěpkových desek, tloušťky 22 mm, 1 vrstva, upevněním šroubováním</t>
  </si>
  <si>
    <t>800-762</t>
  </si>
  <si>
    <t xml:space="preserve">  atiky + boky : (36,445+36,445+13,280)*1,10*0,50</t>
  </si>
  <si>
    <t xml:space="preserve">  atiky + boky : (46,030+13,280+42,690+5,860)*1,10*0,50</t>
  </si>
  <si>
    <t xml:space="preserve">  pož.předěl : (12,400)*1,10*0,50</t>
  </si>
  <si>
    <t xml:space="preserve">  atiky + boky : (3,440+6,000)*1,10*0,50</t>
  </si>
  <si>
    <t xml:space="preserve">  atiky + boky : (5,700+5,700+3,080)*1,10*0,50</t>
  </si>
  <si>
    <t>126,69250*1,10</t>
  </si>
  <si>
    <t>762341811R01</t>
  </si>
  <si>
    <t>Demontáž bednění střech, vč.podkladních profilů</t>
  </si>
  <si>
    <t>Kalkul</t>
  </si>
  <si>
    <t>764421850R00</t>
  </si>
  <si>
    <t>Demontáž oplechování říms rš od 250 do 330 mm</t>
  </si>
  <si>
    <t>800-764</t>
  </si>
  <si>
    <t>atiky + boky : (36,445+36,445+13,280)*1,10</t>
  </si>
  <si>
    <t>atiky + boky : (46,030+13,280+42,690+5,860)*1,10</t>
  </si>
  <si>
    <t>pož.předěl : (12,400)*1,10</t>
  </si>
  <si>
    <t>atiky + boky : (3,440+6,000)*1,10</t>
  </si>
  <si>
    <t>atiky + boky : (5,700+5,700+3,080)*1,10</t>
  </si>
  <si>
    <t>764421CP001</t>
  </si>
  <si>
    <t>Demontáž okapnice</t>
  </si>
  <si>
    <t>767900090RAD</t>
  </si>
  <si>
    <t>Demontáž atypických ocelových konstrukcí hmotnosti od 251 do 500 kg/ kus</t>
  </si>
  <si>
    <t>kg</t>
  </si>
  <si>
    <t>stávající požární žebřík bez suchovodu : 500</t>
  </si>
  <si>
    <t>767CP001</t>
  </si>
  <si>
    <t>D + M požární žebřík se suchovodem Z1, dle specifikace v PD</t>
  </si>
  <si>
    <t>767CP002</t>
  </si>
  <si>
    <t>D + M dilatační liště, dle specifikace v PD</t>
  </si>
  <si>
    <t>bm</t>
  </si>
  <si>
    <t>K3 : 12,84*1,10</t>
  </si>
  <si>
    <t>767CP003</t>
  </si>
  <si>
    <t>D + M kačírková lišta, oddělené substrátu a vyosévek</t>
  </si>
  <si>
    <t>Lišta je perforována oválnými otvory pro odtok vody a ve spodní části otvory pro uchycení lišty k hydroizolaci.</t>
  </si>
  <si>
    <t xml:space="preserve">  okolo vpustí : (0,550*4)*5</t>
  </si>
  <si>
    <t>241,3500*1*1,10</t>
  </si>
  <si>
    <t>979990121R00</t>
  </si>
  <si>
    <t>Poplatek za skládku za uložení, asfaltové pásy,  , skupina 17 03 02 z Katalogu odpadů</t>
  </si>
  <si>
    <t>Odkaz na dem. hmot. položky pořadí 7 : 7,96943</t>
  </si>
  <si>
    <t>Odkaz na dem. hmot. položky pořadí 21 : 124,85436</t>
  </si>
  <si>
    <t>979990122R00</t>
  </si>
  <si>
    <t>Poplatek za skládku za uložení, PVC střešní krytina,  , skupina 17 02 03 z Katalogu odpadů</t>
  </si>
  <si>
    <t>Odkaz na dem. hmot. položky pořadí 6 : 7,96943</t>
  </si>
  <si>
    <t>979990146R00</t>
  </si>
  <si>
    <t>Poplatek za skládku za uložení, čistý polystyren, čistá minerální a skelná vata,  , skupina 17 06 04 z Katalogu odpadů</t>
  </si>
  <si>
    <t>Odkaz na dem. hmot. položky pořadí 30 : 1,25241</t>
  </si>
  <si>
    <t>Odkaz na dem. hmot. položky pořadí 31 : 0,44197</t>
  </si>
  <si>
    <t>Odkaz na dem. hmot. položky pořadí 32 : 4,92992</t>
  </si>
  <si>
    <t>979990001R00</t>
  </si>
  <si>
    <t>Poplatek za skládku stavební suti</t>
  </si>
  <si>
    <t>Celkem : 490,88709</t>
  </si>
  <si>
    <t>asfalty : 132,82379*-1</t>
  </si>
  <si>
    <t>PVC : 7,96943*-1</t>
  </si>
  <si>
    <t>Polystyren : 6,6243*-1</t>
  </si>
  <si>
    <t>979011111R00</t>
  </si>
  <si>
    <t>Svislá doprava suti a vybouraných hmot za prvé podlaží nad nebo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</si>
  <si>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</si>
  <si>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</si>
  <si>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</si>
  <si>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</si>
  <si>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</si>
  <si>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</si>
  <si>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</si>
  <si>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979093111R00</t>
  </si>
  <si>
    <t>Uložení suti na skládku bez zhutnění</t>
  </si>
  <si>
    <t>800-6</t>
  </si>
  <si>
    <t>s hrubým urovnáním,</t>
  </si>
  <si>
    <t>9790CP001</t>
  </si>
  <si>
    <t>Vnitrostaveništní doprava suti do 10 m</t>
  </si>
  <si>
    <t>Včetně případného složení na staveništní deponii.</t>
  </si>
  <si>
    <t>JKSO:</t>
  </si>
  <si>
    <t>801.31</t>
  </si>
  <si>
    <t>budovy mateřských škol</t>
  </si>
  <si>
    <t>JKSO</t>
  </si>
  <si>
    <t xml:space="preserve"> m3</t>
  </si>
  <si>
    <t>svislá nosná konstrukce montovaná z dílců betonových tyčových</t>
  </si>
  <si>
    <t>JKSOChar</t>
  </si>
  <si>
    <t>rekonstrukce a modernizace objektu s opravou</t>
  </si>
  <si>
    <t>JKSOAkce</t>
  </si>
  <si>
    <t>rozchodník bílý</t>
  </si>
  <si>
    <t>rozchodník lydijský</t>
  </si>
  <si>
    <t>rozchodník zvrhlý</t>
  </si>
  <si>
    <t>rozchodník pochybný</t>
  </si>
  <si>
    <t>rozchodník kamčatský</t>
  </si>
  <si>
    <t>rozchodník skalní</t>
  </si>
  <si>
    <t>rozchodník květonosný</t>
  </si>
  <si>
    <t>rozchodník suchomilný</t>
  </si>
  <si>
    <t>rozchodník Immergrunchen</t>
  </si>
  <si>
    <t>rozchodník ostrý</t>
  </si>
  <si>
    <t>rozchodník šestiřadý</t>
  </si>
  <si>
    <t>210220101R00</t>
  </si>
  <si>
    <t xml:space="preserve">Montáž svodového vodiče  FeZn průměr do 10 mm, Al průměr do 10 mm, Cu průměr do 8 mm, a podpěr,  </t>
  </si>
  <si>
    <t>M21</t>
  </si>
  <si>
    <t>Montáž hromosvodného vedení  svodových vodičů spodpěrami, průměru do 10 mm</t>
  </si>
  <si>
    <t>1001</t>
  </si>
  <si>
    <t>Drát 8 AlMgSi T/4 měkký</t>
  </si>
  <si>
    <t>POL3_0</t>
  </si>
  <si>
    <t>1002</t>
  </si>
  <si>
    <t>PV 21d podpěra vedení na ploché střechy - beton</t>
  </si>
  <si>
    <t>ks</t>
  </si>
  <si>
    <t>0031</t>
  </si>
  <si>
    <t>CHODNÍKOVÁ betonová dlažba, 300x300x50 mm, přírodní, povrch standard pod konstrukci</t>
  </si>
  <si>
    <t>210220302</t>
  </si>
  <si>
    <t>Montáž svorek hromosvodných se 3 a více šrouby</t>
  </si>
  <si>
    <t>Montáž hromosvodného vedení  svorek se 3 a vícešrouby</t>
  </si>
  <si>
    <t>1003</t>
  </si>
  <si>
    <t>SK svorka křížová FeZn</t>
  </si>
  <si>
    <t>1004</t>
  </si>
  <si>
    <t>Ostatní svorky a drobný materiál</t>
  </si>
  <si>
    <t>210220231</t>
  </si>
  <si>
    <t>Montáž tyčí jímacích délky do 3 m na stojan</t>
  </si>
  <si>
    <t>Montáž hromosvodného vedení  jímacích tyčí délky do 3 m na stojan</t>
  </si>
  <si>
    <t>1005</t>
  </si>
  <si>
    <t>PB19 podstavec jímací tyče betonový 19kg FeZn</t>
  </si>
  <si>
    <t>1006</t>
  </si>
  <si>
    <t>JR 1,0 AlMgSi jímací tyč s rovným koncem</t>
  </si>
  <si>
    <t>1007</t>
  </si>
  <si>
    <t>JR 1,5 AlMgSi jímací tyč s rovným koncem</t>
  </si>
  <si>
    <t>070005</t>
  </si>
  <si>
    <t>Demontáž stávajícího hromosvodu, včetně elkologické likvidace</t>
  </si>
  <si>
    <t>070004</t>
  </si>
  <si>
    <t>Doprava materiálu</t>
  </si>
  <si>
    <t>1111</t>
  </si>
  <si>
    <t>Pronájem autojeřábu</t>
  </si>
  <si>
    <t>hod</t>
  </si>
  <si>
    <t>08113</t>
  </si>
  <si>
    <t>BOZP</t>
  </si>
  <si>
    <t>HZS4212</t>
  </si>
  <si>
    <t>Hodinová zúčtovací sazba revizní technik specialista</t>
  </si>
  <si>
    <t>Hodinové zúčtovací sazby ostatních profesí  revizní a kontrolní činnost revizní technik specialista</t>
  </si>
  <si>
    <t>070007</t>
  </si>
  <si>
    <t>Ostatní náklady potřebné pro řádné zhotovení díla jinde neuvedené ( …………………………. …….. )</t>
  </si>
  <si>
    <t>Ostatná jinde nespecifikované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</si>
</sst>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4" borderId="18" xfId="0" applyNumberFormat="1" applyFont="1" applyFill="1" applyBorder="1" applyAlignment="1" applyProtection="1">
      <alignment horizontal="left" vertical="center"/>
      <protection locked="0"/>
    </xf>
    <xf numFmtId="49" fontId="8" fillId="4" borderId="0" xfId="0" applyNumberFormat="1" applyFont="1" applyFill="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wrapText="1"/>
      <protection locked="0"/>
    </xf>
    <xf numFmtId="49" fontId="8" fillId="4" borderId="0" xfId="0" applyNumberFormat="1"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49" fontId="17" fillId="4" borderId="0" xfId="0" applyNumberFormat="1" applyFont="1" applyFill="1" applyBorder="1" applyAlignment="1" applyProtection="1">
      <alignment vertical="top"/>
      <protection locked="0"/>
    </xf>
    <xf numFmtId="49" fontId="17" fillId="4" borderId="18" xfId="0" applyNumberFormat="1" applyFont="1" applyFill="1" applyBorder="1" applyAlignment="1" applyProtection="1">
      <alignment vertical="top"/>
      <protection locked="0"/>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4" borderId="0"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E6" sqref="E6"/>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yA+sNOp4gLBok3hiGLeEdhB8oeVf1W6Ll/aUYSj4hCBhrQyKswgm2NasPJVR5J/aMHBV9uaD8h5Hptl681CLFQ==" saltValue="4BAQzYgvLHBzRXb7x7Jcv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5" t="s">
        <v>41</v>
      </c>
      <c r="C1" s="76"/>
      <c r="D1" s="76"/>
      <c r="E1" s="76"/>
      <c r="F1" s="76"/>
      <c r="G1" s="76"/>
      <c r="H1" s="76"/>
      <c r="I1" s="76"/>
      <c r="J1" s="77"/>
    </row>
    <row r="2" spans="1:15" ht="36" customHeight="1" x14ac:dyDescent="0.2">
      <c r="A2" s="2"/>
      <c r="B2" s="109" t="s">
        <v>22</v>
      </c>
      <c r="C2" s="110"/>
      <c r="D2" s="111" t="s">
        <v>45</v>
      </c>
      <c r="E2" s="112" t="s">
        <v>46</v>
      </c>
      <c r="F2" s="113"/>
      <c r="G2" s="113"/>
      <c r="H2" s="113"/>
      <c r="I2" s="113"/>
      <c r="J2" s="114"/>
      <c r="O2" s="1"/>
    </row>
    <row r="3" spans="1:15" ht="27" hidden="1" customHeight="1" x14ac:dyDescent="0.2">
      <c r="A3" s="2"/>
      <c r="B3" s="115"/>
      <c r="C3" s="110"/>
      <c r="D3" s="116"/>
      <c r="E3" s="117"/>
      <c r="F3" s="118"/>
      <c r="G3" s="118"/>
      <c r="H3" s="118"/>
      <c r="I3" s="118"/>
      <c r="J3" s="119"/>
    </row>
    <row r="4" spans="1:15" ht="23.25" customHeight="1" x14ac:dyDescent="0.2">
      <c r="A4" s="2"/>
      <c r="B4" s="120"/>
      <c r="C4" s="121"/>
      <c r="D4" s="122"/>
      <c r="E4" s="123"/>
      <c r="F4" s="123"/>
      <c r="G4" s="123"/>
      <c r="H4" s="123"/>
      <c r="I4" s="123"/>
      <c r="J4" s="124"/>
    </row>
    <row r="5" spans="1:15" ht="24" customHeight="1" x14ac:dyDescent="0.2">
      <c r="A5" s="2"/>
      <c r="B5" s="31" t="s">
        <v>42</v>
      </c>
      <c r="D5" s="90"/>
      <c r="E5" s="91"/>
      <c r="F5" s="91"/>
      <c r="G5" s="91"/>
      <c r="H5" s="18" t="s">
        <v>40</v>
      </c>
      <c r="I5" s="22"/>
      <c r="J5" s="8"/>
    </row>
    <row r="6" spans="1:15" ht="15.75" customHeight="1" x14ac:dyDescent="0.2">
      <c r="A6" s="2"/>
      <c r="B6" s="28"/>
      <c r="C6" s="54"/>
      <c r="D6" s="84"/>
      <c r="E6" s="92"/>
      <c r="F6" s="92"/>
      <c r="G6" s="92"/>
      <c r="H6" s="18" t="s">
        <v>34</v>
      </c>
      <c r="I6" s="22"/>
      <c r="J6" s="8"/>
    </row>
    <row r="7" spans="1:15" ht="15.75" customHeight="1" x14ac:dyDescent="0.2">
      <c r="A7" s="2"/>
      <c r="B7" s="29"/>
      <c r="C7" s="55"/>
      <c r="D7" s="52"/>
      <c r="E7" s="93"/>
      <c r="F7" s="94"/>
      <c r="G7" s="94"/>
      <c r="H7" s="24"/>
      <c r="I7" s="23"/>
      <c r="J7" s="34"/>
    </row>
    <row r="8" spans="1:15" ht="24" hidden="1" customHeight="1" x14ac:dyDescent="0.2">
      <c r="A8" s="2"/>
      <c r="B8" s="31" t="s">
        <v>20</v>
      </c>
      <c r="D8" s="125" t="s">
        <v>47</v>
      </c>
      <c r="H8" s="18" t="s">
        <v>40</v>
      </c>
      <c r="I8" s="128" t="s">
        <v>51</v>
      </c>
      <c r="J8" s="8"/>
    </row>
    <row r="9" spans="1:15" ht="15.75" hidden="1" customHeight="1" x14ac:dyDescent="0.2">
      <c r="A9" s="2"/>
      <c r="B9" s="2"/>
      <c r="D9" s="125" t="s">
        <v>48</v>
      </c>
      <c r="H9" s="18" t="s">
        <v>34</v>
      </c>
      <c r="I9" s="128" t="s">
        <v>52</v>
      </c>
      <c r="J9" s="8"/>
    </row>
    <row r="10" spans="1:15" ht="15.75" hidden="1" customHeight="1" x14ac:dyDescent="0.2">
      <c r="A10" s="2"/>
      <c r="B10" s="35"/>
      <c r="C10" s="55"/>
      <c r="D10" s="127" t="s">
        <v>50</v>
      </c>
      <c r="E10" s="126" t="s">
        <v>49</v>
      </c>
      <c r="F10" s="24"/>
      <c r="G10" s="14"/>
      <c r="H10" s="14"/>
      <c r="I10" s="36"/>
      <c r="J10" s="34"/>
    </row>
    <row r="11" spans="1:15" ht="24" customHeight="1" x14ac:dyDescent="0.2">
      <c r="A11" s="2"/>
      <c r="B11" s="31" t="s">
        <v>19</v>
      </c>
      <c r="D11" s="129" t="s">
        <v>53</v>
      </c>
      <c r="E11" s="129"/>
      <c r="F11" s="129"/>
      <c r="G11" s="129"/>
      <c r="H11" s="18" t="s">
        <v>40</v>
      </c>
      <c r="I11" s="134" t="s">
        <v>57</v>
      </c>
      <c r="J11" s="8"/>
    </row>
    <row r="12" spans="1:15" ht="15.75" customHeight="1" x14ac:dyDescent="0.2">
      <c r="A12" s="2"/>
      <c r="B12" s="28"/>
      <c r="C12" s="54"/>
      <c r="D12" s="130" t="s">
        <v>54</v>
      </c>
      <c r="E12" s="130"/>
      <c r="F12" s="130"/>
      <c r="G12" s="130"/>
      <c r="H12" s="18" t="s">
        <v>34</v>
      </c>
      <c r="I12" s="134" t="s">
        <v>58</v>
      </c>
      <c r="J12" s="8"/>
    </row>
    <row r="13" spans="1:15" ht="15.75" customHeight="1" x14ac:dyDescent="0.2">
      <c r="A13" s="2"/>
      <c r="B13" s="29"/>
      <c r="C13" s="55"/>
      <c r="D13" s="133" t="s">
        <v>56</v>
      </c>
      <c r="E13" s="131" t="s">
        <v>55</v>
      </c>
      <c r="F13" s="132"/>
      <c r="G13" s="132"/>
      <c r="H13" s="19"/>
      <c r="I13" s="23"/>
      <c r="J13" s="34"/>
    </row>
    <row r="14" spans="1:15" ht="24" customHeight="1" x14ac:dyDescent="0.2">
      <c r="A14" s="2"/>
      <c r="B14" s="43" t="s">
        <v>21</v>
      </c>
      <c r="C14" s="56"/>
      <c r="D14" s="57" t="s">
        <v>43</v>
      </c>
      <c r="E14" s="58"/>
      <c r="F14" s="44"/>
      <c r="G14" s="44"/>
      <c r="H14" s="45"/>
      <c r="I14" s="44"/>
      <c r="J14" s="46"/>
    </row>
    <row r="15" spans="1:15" ht="32.25" customHeight="1" x14ac:dyDescent="0.2">
      <c r="A15" s="2"/>
      <c r="B15" s="35" t="s">
        <v>32</v>
      </c>
      <c r="C15" s="59"/>
      <c r="D15" s="53"/>
      <c r="E15" s="85"/>
      <c r="F15" s="85"/>
      <c r="G15" s="86"/>
      <c r="H15" s="86"/>
      <c r="I15" s="86" t="s">
        <v>29</v>
      </c>
      <c r="J15" s="87"/>
    </row>
    <row r="16" spans="1:15" ht="23.25" customHeight="1" x14ac:dyDescent="0.2">
      <c r="A16" s="198" t="s">
        <v>24</v>
      </c>
      <c r="B16" s="38" t="s">
        <v>24</v>
      </c>
      <c r="C16" s="60"/>
      <c r="D16" s="61"/>
      <c r="E16" s="81"/>
      <c r="F16" s="82"/>
      <c r="G16" s="81"/>
      <c r="H16" s="82"/>
      <c r="I16" s="81">
        <f>SUMIF(F130:F144,A16,I130:I144)+SUMIF(F130:F144,"PSU",I130:I144)</f>
        <v>0</v>
      </c>
      <c r="J16" s="83"/>
    </row>
    <row r="17" spans="1:10" ht="23.25" customHeight="1" x14ac:dyDescent="0.2">
      <c r="A17" s="198" t="s">
        <v>25</v>
      </c>
      <c r="B17" s="38" t="s">
        <v>25</v>
      </c>
      <c r="C17" s="60"/>
      <c r="D17" s="61"/>
      <c r="E17" s="81"/>
      <c r="F17" s="82"/>
      <c r="G17" s="81"/>
      <c r="H17" s="82"/>
      <c r="I17" s="81">
        <f>SUMIF(F130:F144,A17,I130:I144)</f>
        <v>0</v>
      </c>
      <c r="J17" s="83"/>
    </row>
    <row r="18" spans="1:10" ht="23.25" customHeight="1" x14ac:dyDescent="0.2">
      <c r="A18" s="198" t="s">
        <v>26</v>
      </c>
      <c r="B18" s="38" t="s">
        <v>26</v>
      </c>
      <c r="C18" s="60"/>
      <c r="D18" s="61"/>
      <c r="E18" s="81"/>
      <c r="F18" s="82"/>
      <c r="G18" s="81"/>
      <c r="H18" s="82"/>
      <c r="I18" s="81">
        <f>SUMIF(F130:F144,A18,I130:I144)</f>
        <v>0</v>
      </c>
      <c r="J18" s="83"/>
    </row>
    <row r="19" spans="1:10" ht="23.25" customHeight="1" x14ac:dyDescent="0.2">
      <c r="A19" s="198" t="s">
        <v>151</v>
      </c>
      <c r="B19" s="38" t="s">
        <v>27</v>
      </c>
      <c r="C19" s="60"/>
      <c r="D19" s="61"/>
      <c r="E19" s="81"/>
      <c r="F19" s="82"/>
      <c r="G19" s="81"/>
      <c r="H19" s="82"/>
      <c r="I19" s="81">
        <f>SUMIF(F130:F144,A19,I130:I144)</f>
        <v>0</v>
      </c>
      <c r="J19" s="83"/>
    </row>
    <row r="20" spans="1:10" ht="23.25" customHeight="1" x14ac:dyDescent="0.2">
      <c r="A20" s="198" t="s">
        <v>152</v>
      </c>
      <c r="B20" s="38" t="s">
        <v>28</v>
      </c>
      <c r="C20" s="60"/>
      <c r="D20" s="61"/>
      <c r="E20" s="81"/>
      <c r="F20" s="82"/>
      <c r="G20" s="81"/>
      <c r="H20" s="82"/>
      <c r="I20" s="81">
        <f>SUMIF(F130:F144,A20,I130:I144)</f>
        <v>0</v>
      </c>
      <c r="J20" s="83"/>
    </row>
    <row r="21" spans="1:10" ht="23.25" customHeight="1" x14ac:dyDescent="0.2">
      <c r="A21" s="2"/>
      <c r="B21" s="48" t="s">
        <v>29</v>
      </c>
      <c r="C21" s="62"/>
      <c r="D21" s="63"/>
      <c r="E21" s="88"/>
      <c r="F21" s="89"/>
      <c r="G21" s="88"/>
      <c r="H21" s="89"/>
      <c r="I21" s="88">
        <f>SUM(I16:J20)</f>
        <v>0</v>
      </c>
      <c r="J21" s="100"/>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8">
        <f>ZakladDPHSniVypocet</f>
        <v>0</v>
      </c>
      <c r="H23" s="99"/>
      <c r="I23" s="99"/>
      <c r="J23" s="40" t="str">
        <f t="shared" ref="J23:J28" si="0">Mena</f>
        <v>CZK</v>
      </c>
    </row>
    <row r="24" spans="1:10" ht="23.25" customHeight="1" x14ac:dyDescent="0.2">
      <c r="A24" s="2">
        <f>(A23-INT(A23))*100</f>
        <v>0</v>
      </c>
      <c r="B24" s="38" t="s">
        <v>13</v>
      </c>
      <c r="C24" s="60"/>
      <c r="D24" s="61"/>
      <c r="E24" s="65">
        <f>SazbaDPH1</f>
        <v>15</v>
      </c>
      <c r="F24" s="39" t="s">
        <v>0</v>
      </c>
      <c r="G24" s="96">
        <f>A23</f>
        <v>0</v>
      </c>
      <c r="H24" s="97"/>
      <c r="I24" s="97"/>
      <c r="J24" s="40" t="str">
        <f t="shared" si="0"/>
        <v>CZK</v>
      </c>
    </row>
    <row r="25" spans="1:10" ht="23.25" customHeight="1" x14ac:dyDescent="0.2">
      <c r="A25" s="2">
        <f>ZakladDPHZakl*SazbaDPH2/100</f>
        <v>0</v>
      </c>
      <c r="B25" s="38" t="s">
        <v>14</v>
      </c>
      <c r="C25" s="60"/>
      <c r="D25" s="61"/>
      <c r="E25" s="65">
        <v>21</v>
      </c>
      <c r="F25" s="39" t="s">
        <v>0</v>
      </c>
      <c r="G25" s="98">
        <f>ZakladDPHZaklVypocet</f>
        <v>0</v>
      </c>
      <c r="H25" s="99"/>
      <c r="I25" s="99"/>
      <c r="J25" s="40" t="str">
        <f t="shared" si="0"/>
        <v>CZK</v>
      </c>
    </row>
    <row r="26" spans="1:10" ht="23.25" customHeight="1" x14ac:dyDescent="0.2">
      <c r="A26" s="2">
        <f>(A25-INT(A25))*100</f>
        <v>0</v>
      </c>
      <c r="B26" s="32" t="s">
        <v>15</v>
      </c>
      <c r="C26" s="66"/>
      <c r="D26" s="53"/>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70</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101" t="s">
        <v>44</v>
      </c>
      <c r="E34" s="102"/>
      <c r="G34" s="103"/>
      <c r="H34" s="104"/>
      <c r="I34" s="104"/>
      <c r="J34" s="25"/>
    </row>
    <row r="35" spans="1:10" ht="12.75" customHeight="1" x14ac:dyDescent="0.2">
      <c r="A35" s="2"/>
      <c r="B35" s="2"/>
      <c r="D35" s="95" t="s">
        <v>2</v>
      </c>
      <c r="E35" s="95"/>
      <c r="H35" s="10" t="s">
        <v>3</v>
      </c>
      <c r="J35" s="9"/>
    </row>
    <row r="36" spans="1:10" ht="13.5" customHeight="1" thickBot="1" x14ac:dyDescent="0.25">
      <c r="A36" s="11"/>
      <c r="B36" s="11"/>
      <c r="C36" s="73"/>
      <c r="D36" s="73"/>
      <c r="E36" s="73"/>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59</v>
      </c>
      <c r="C39" s="147"/>
      <c r="D39" s="147"/>
      <c r="E39" s="147"/>
      <c r="F39" s="148">
        <f>'ON 00 ON 00 Naklady'!AE63+'SO 01 SO 01.1 Pol'!AE934+'SO 01 SO 01.2 Pol'!AE60</f>
        <v>0</v>
      </c>
      <c r="G39" s="149">
        <f>'ON 00 ON 00 Naklady'!AF63+'SO 01 SO 01.1 Pol'!AF934+'SO 01 SO 01.2 Pol'!AF60</f>
        <v>0</v>
      </c>
      <c r="H39" s="150">
        <f>(F39*SazbaDPH1/100)+(G39*SazbaDPH2/100)</f>
        <v>0</v>
      </c>
      <c r="I39" s="150">
        <f>F39+G39+H39</f>
        <v>0</v>
      </c>
      <c r="J39" s="151" t="str">
        <f>IF(CenaCelkemVypocet=0,"",I39/CenaCelkemVypocet*100)</f>
        <v/>
      </c>
    </row>
    <row r="40" spans="1:10" ht="25.5" customHeight="1" x14ac:dyDescent="0.2">
      <c r="A40" s="136">
        <v>2</v>
      </c>
      <c r="B40" s="152"/>
      <c r="C40" s="153" t="s">
        <v>60</v>
      </c>
      <c r="D40" s="153"/>
      <c r="E40" s="153"/>
      <c r="F40" s="154">
        <f>'ON 00 ON 00 Naklady'!AE63</f>
        <v>0</v>
      </c>
      <c r="G40" s="155">
        <f>'ON 00 ON 00 Naklady'!AF63</f>
        <v>0</v>
      </c>
      <c r="H40" s="155">
        <f>(F40*SazbaDPH1/100)+(G40*SazbaDPH2/100)</f>
        <v>0</v>
      </c>
      <c r="I40" s="155">
        <f>F40+G40+H40</f>
        <v>0</v>
      </c>
      <c r="J40" s="156" t="str">
        <f>IF(CenaCelkemVypocet=0,"",I40/CenaCelkemVypocet*100)</f>
        <v/>
      </c>
    </row>
    <row r="41" spans="1:10" ht="25.5" customHeight="1" x14ac:dyDescent="0.2">
      <c r="A41" s="136">
        <v>3</v>
      </c>
      <c r="B41" s="157" t="s">
        <v>61</v>
      </c>
      <c r="C41" s="147" t="s">
        <v>62</v>
      </c>
      <c r="D41" s="147"/>
      <c r="E41" s="147"/>
      <c r="F41" s="158">
        <f>'ON 00 ON 00 Naklady'!AE63</f>
        <v>0</v>
      </c>
      <c r="G41" s="150">
        <f>'ON 00 ON 00 Naklady'!AF63</f>
        <v>0</v>
      </c>
      <c r="H41" s="150">
        <f>(F41*SazbaDPH1/100)+(G41*SazbaDPH2/100)</f>
        <v>0</v>
      </c>
      <c r="I41" s="150">
        <f>F41+G41+H41</f>
        <v>0</v>
      </c>
      <c r="J41" s="151" t="str">
        <f>IF(CenaCelkemVypocet=0,"",I41/CenaCelkemVypocet*100)</f>
        <v/>
      </c>
    </row>
    <row r="42" spans="1:10" ht="25.5" customHeight="1" x14ac:dyDescent="0.2">
      <c r="A42" s="136">
        <v>2</v>
      </c>
      <c r="B42" s="152"/>
      <c r="C42" s="153" t="s">
        <v>63</v>
      </c>
      <c r="D42" s="153"/>
      <c r="E42" s="153"/>
      <c r="F42" s="154"/>
      <c r="G42" s="155"/>
      <c r="H42" s="155">
        <f>(F42*SazbaDPH1/100)+(G42*SazbaDPH2/100)</f>
        <v>0</v>
      </c>
      <c r="I42" s="155"/>
      <c r="J42" s="156"/>
    </row>
    <row r="43" spans="1:10" ht="25.5" customHeight="1" x14ac:dyDescent="0.2">
      <c r="A43" s="136">
        <v>2</v>
      </c>
      <c r="B43" s="152" t="s">
        <v>64</v>
      </c>
      <c r="C43" s="153" t="s">
        <v>65</v>
      </c>
      <c r="D43" s="153"/>
      <c r="E43" s="153"/>
      <c r="F43" s="154">
        <f>'SO 01 SO 01.1 Pol'!AE934+'SO 01 SO 01.2 Pol'!AE60</f>
        <v>0</v>
      </c>
      <c r="G43" s="155">
        <f>'SO 01 SO 01.1 Pol'!AF934+'SO 01 SO 01.2 Pol'!AF60</f>
        <v>0</v>
      </c>
      <c r="H43" s="155">
        <f>(F43*SazbaDPH1/100)+(G43*SazbaDPH2/100)</f>
        <v>0</v>
      </c>
      <c r="I43" s="155">
        <f>F43+G43+H43</f>
        <v>0</v>
      </c>
      <c r="J43" s="156" t="str">
        <f>IF(CenaCelkemVypocet=0,"",I43/CenaCelkemVypocet*100)</f>
        <v/>
      </c>
    </row>
    <row r="44" spans="1:10" ht="25.5" customHeight="1" x14ac:dyDescent="0.2">
      <c r="A44" s="136">
        <v>3</v>
      </c>
      <c r="B44" s="157" t="s">
        <v>66</v>
      </c>
      <c r="C44" s="147" t="s">
        <v>65</v>
      </c>
      <c r="D44" s="147"/>
      <c r="E44" s="147"/>
      <c r="F44" s="158">
        <f>'SO 01 SO 01.1 Pol'!AE934</f>
        <v>0</v>
      </c>
      <c r="G44" s="150">
        <f>'SO 01 SO 01.1 Pol'!AF934</f>
        <v>0</v>
      </c>
      <c r="H44" s="150">
        <f>(F44*SazbaDPH1/100)+(G44*SazbaDPH2/100)</f>
        <v>0</v>
      </c>
      <c r="I44" s="150">
        <f>F44+G44+H44</f>
        <v>0</v>
      </c>
      <c r="J44" s="151" t="str">
        <f>IF(CenaCelkemVypocet=0,"",I44/CenaCelkemVypocet*100)</f>
        <v/>
      </c>
    </row>
    <row r="45" spans="1:10" ht="25.5" customHeight="1" x14ac:dyDescent="0.2">
      <c r="A45" s="136">
        <v>3</v>
      </c>
      <c r="B45" s="157" t="s">
        <v>67</v>
      </c>
      <c r="C45" s="147" t="s">
        <v>68</v>
      </c>
      <c r="D45" s="147"/>
      <c r="E45" s="147"/>
      <c r="F45" s="158">
        <f>'SO 01 SO 01.2 Pol'!AE60</f>
        <v>0</v>
      </c>
      <c r="G45" s="150">
        <f>'SO 01 SO 01.2 Pol'!AF60</f>
        <v>0</v>
      </c>
      <c r="H45" s="150">
        <f>(F45*SazbaDPH1/100)+(G45*SazbaDPH2/100)</f>
        <v>0</v>
      </c>
      <c r="I45" s="150">
        <f>F45+G45+H45</f>
        <v>0</v>
      </c>
      <c r="J45" s="151" t="str">
        <f>IF(CenaCelkemVypocet=0,"",I45/CenaCelkemVypocet*100)</f>
        <v/>
      </c>
    </row>
    <row r="46" spans="1:10" ht="25.5" customHeight="1" x14ac:dyDescent="0.2">
      <c r="A46" s="136"/>
      <c r="B46" s="159" t="s">
        <v>69</v>
      </c>
      <c r="C46" s="160"/>
      <c r="D46" s="160"/>
      <c r="E46" s="161"/>
      <c r="F46" s="162">
        <f>SUMIF(A39:A45,"=1",F39:F45)</f>
        <v>0</v>
      </c>
      <c r="G46" s="163">
        <f>SUMIF(A39:A45,"=1",G39:G45)</f>
        <v>0</v>
      </c>
      <c r="H46" s="163">
        <f>SUMIF(A39:A45,"=1",H39:H45)</f>
        <v>0</v>
      </c>
      <c r="I46" s="163">
        <f>SUMIF(A39:A45,"=1",I39:I45)</f>
        <v>0</v>
      </c>
      <c r="J46" s="164">
        <f>SUMIF(A39:A45,"=1",J39:J45)</f>
        <v>0</v>
      </c>
    </row>
    <row r="48" spans="1:10" x14ac:dyDescent="0.2">
      <c r="A48" t="s">
        <v>71</v>
      </c>
      <c r="B48" t="s">
        <v>72</v>
      </c>
    </row>
    <row r="49" spans="2:52" x14ac:dyDescent="0.2">
      <c r="B49" s="176" t="s">
        <v>73</v>
      </c>
      <c r="C49" s="176"/>
      <c r="D49" s="176"/>
      <c r="E49" s="176"/>
      <c r="F49" s="176"/>
      <c r="G49" s="176"/>
      <c r="H49" s="176"/>
      <c r="I49" s="176"/>
      <c r="J49" s="176"/>
      <c r="AZ49" s="175" t="str">
        <f>B49</f>
        <v>1. PODMÍNKY PRO ZPRACOVÁNÍ NABÍDKOVÉ CENY</v>
      </c>
    </row>
    <row r="51" spans="2:52" x14ac:dyDescent="0.2">
      <c r="B51" s="176" t="s">
        <v>74</v>
      </c>
      <c r="C51" s="176"/>
      <c r="D51" s="176"/>
      <c r="E51" s="176"/>
      <c r="F51" s="176"/>
      <c r="G51" s="176"/>
      <c r="H51" s="176"/>
      <c r="I51" s="176"/>
      <c r="J51" s="176"/>
      <c r="AZ51" s="175" t="str">
        <f>B51</f>
        <v xml:space="preserve">        Preambule</v>
      </c>
    </row>
    <row r="53" spans="2:52" ht="51" x14ac:dyDescent="0.2">
      <c r="B53" s="176" t="s">
        <v>75</v>
      </c>
      <c r="C53" s="176"/>
      <c r="D53" s="176"/>
      <c r="E53" s="176"/>
      <c r="F53" s="176"/>
      <c r="G53" s="176"/>
      <c r="H53" s="176"/>
      <c r="I53" s="176"/>
      <c r="J53" s="176"/>
      <c r="AZ53" s="175" t="str">
        <f>B53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4" spans="2:52" ht="51" x14ac:dyDescent="0.2">
      <c r="B54" s="176" t="s">
        <v>76</v>
      </c>
      <c r="C54" s="176"/>
      <c r="D54" s="176"/>
      <c r="E54" s="176"/>
      <c r="F54" s="176"/>
      <c r="G54" s="176"/>
      <c r="H54" s="176"/>
      <c r="I54" s="176"/>
      <c r="J54" s="176"/>
      <c r="AZ54" s="175" t="str">
        <f>B54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2:52" x14ac:dyDescent="0.2">
      <c r="B56" s="176" t="s">
        <v>77</v>
      </c>
      <c r="C56" s="176"/>
      <c r="D56" s="176"/>
      <c r="E56" s="176"/>
      <c r="F56" s="176"/>
      <c r="G56" s="176"/>
      <c r="H56" s="176"/>
      <c r="I56" s="176"/>
      <c r="J56" s="176"/>
      <c r="AZ56" s="175" t="str">
        <f>B56</f>
        <v xml:space="preserve">        Vymezení některých pojmů</v>
      </c>
    </row>
    <row r="59" spans="2:52" x14ac:dyDescent="0.2">
      <c r="B59" s="176" t="s">
        <v>78</v>
      </c>
      <c r="C59" s="176"/>
      <c r="D59" s="176"/>
      <c r="E59" s="176"/>
      <c r="F59" s="176"/>
      <c r="G59" s="176"/>
      <c r="H59" s="176"/>
      <c r="I59" s="176"/>
      <c r="J59" s="176"/>
      <c r="AZ59" s="175" t="str">
        <f>B59</f>
        <v>Pro účely zpracování nabídkové ceny se jsou použity některé pojmy, pod kterými se rozumí:</v>
      </c>
    </row>
    <row r="60" spans="2:52" ht="38.25" x14ac:dyDescent="0.2">
      <c r="B60" s="176" t="s">
        <v>79</v>
      </c>
      <c r="C60" s="176"/>
      <c r="D60" s="176"/>
      <c r="E60" s="176"/>
      <c r="F60" s="176"/>
      <c r="G60" s="176"/>
      <c r="H60" s="176"/>
      <c r="I60" s="176"/>
      <c r="J60" s="176"/>
      <c r="AZ60" s="175" t="str">
        <f>B60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1" spans="2:52" ht="38.25" x14ac:dyDescent="0.2">
      <c r="B61" s="176" t="s">
        <v>80</v>
      </c>
      <c r="C61" s="176"/>
      <c r="D61" s="176"/>
      <c r="E61" s="176"/>
      <c r="F61" s="176"/>
      <c r="G61" s="176"/>
      <c r="H61" s="176"/>
      <c r="I61" s="176"/>
      <c r="J61" s="176"/>
      <c r="AZ61" s="175" t="str">
        <f>B61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2" spans="2:52" ht="51" x14ac:dyDescent="0.2">
      <c r="B62" s="176" t="s">
        <v>81</v>
      </c>
      <c r="C62" s="176"/>
      <c r="D62" s="176"/>
      <c r="E62" s="176"/>
      <c r="F62" s="176"/>
      <c r="G62" s="176"/>
      <c r="H62" s="176"/>
      <c r="I62" s="176"/>
      <c r="J62" s="176"/>
      <c r="AZ62" s="175" t="str">
        <f>B62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3" spans="2:52" ht="76.5" x14ac:dyDescent="0.2">
      <c r="B63" s="176" t="s">
        <v>82</v>
      </c>
      <c r="C63" s="176"/>
      <c r="D63" s="176"/>
      <c r="E63" s="176"/>
      <c r="F63" s="176"/>
      <c r="G63" s="176"/>
      <c r="H63" s="176"/>
      <c r="I63" s="176"/>
      <c r="J63" s="176"/>
      <c r="AZ63" s="175" t="str">
        <f>B63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4" spans="2:52" ht="51" x14ac:dyDescent="0.2">
      <c r="B64" s="176" t="s">
        <v>83</v>
      </c>
      <c r="C64" s="176"/>
      <c r="D64" s="176"/>
      <c r="E64" s="176"/>
      <c r="F64" s="176"/>
      <c r="G64" s="176"/>
      <c r="H64" s="176"/>
      <c r="I64" s="176"/>
      <c r="J64" s="176"/>
      <c r="AZ64" s="175" t="str">
        <f>B64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6" spans="2:52" x14ac:dyDescent="0.2">
      <c r="B66" s="176" t="s">
        <v>84</v>
      </c>
      <c r="C66" s="176"/>
      <c r="D66" s="176"/>
      <c r="E66" s="176"/>
      <c r="F66" s="176"/>
      <c r="G66" s="176"/>
      <c r="H66" s="176"/>
      <c r="I66" s="176"/>
      <c r="J66" s="176"/>
      <c r="AZ66" s="175" t="str">
        <f>B66</f>
        <v xml:space="preserve">        Cenová soustava</v>
      </c>
    </row>
    <row r="68" spans="2:52" x14ac:dyDescent="0.2">
      <c r="B68" s="176" t="s">
        <v>85</v>
      </c>
      <c r="C68" s="176"/>
      <c r="D68" s="176"/>
      <c r="E68" s="176"/>
      <c r="F68" s="176"/>
      <c r="G68" s="176"/>
      <c r="H68" s="176"/>
      <c r="I68" s="176"/>
      <c r="J68" s="176"/>
      <c r="AZ68" s="175" t="str">
        <f>B68</f>
        <v xml:space="preserve">        Použitá cenová soustava</v>
      </c>
    </row>
    <row r="69" spans="2:52" ht="38.25" x14ac:dyDescent="0.2">
      <c r="B69" s="176" t="s">
        <v>86</v>
      </c>
      <c r="C69" s="176"/>
      <c r="D69" s="176"/>
      <c r="E69" s="176"/>
      <c r="F69" s="176"/>
      <c r="G69" s="176"/>
      <c r="H69" s="176"/>
      <c r="I69" s="176"/>
      <c r="J69" s="176"/>
      <c r="AZ69" s="175" t="str">
        <f>B69</f>
        <v>Soupisy stavebních prací, dodávek a služeb jsou zpracovány s použitím cenové soustavy zpracované společností RTS, a.s.. Položky z cenové soustavy mají uveden odkaz na cenovou soustavu včetně označení příslušného ceníku.</v>
      </c>
    </row>
    <row r="71" spans="2:52" x14ac:dyDescent="0.2">
      <c r="B71" s="176" t="s">
        <v>87</v>
      </c>
      <c r="C71" s="176"/>
      <c r="D71" s="176"/>
      <c r="E71" s="176"/>
      <c r="F71" s="176"/>
      <c r="G71" s="176"/>
      <c r="H71" s="176"/>
      <c r="I71" s="176"/>
      <c r="J71" s="176"/>
      <c r="AZ71" s="175" t="str">
        <f>B71</f>
        <v xml:space="preserve">        Technické podmínky</v>
      </c>
    </row>
    <row r="72" spans="2:52" ht="38.25" x14ac:dyDescent="0.2">
      <c r="B72" s="176" t="s">
        <v>88</v>
      </c>
      <c r="C72" s="176"/>
      <c r="D72" s="176"/>
      <c r="E72" s="176"/>
      <c r="F72" s="176"/>
      <c r="G72" s="176"/>
      <c r="H72" s="176"/>
      <c r="I72" s="176"/>
      <c r="J72" s="176"/>
      <c r="AZ72" s="175" t="str">
        <f>B72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4" spans="2:52" x14ac:dyDescent="0.2">
      <c r="B74" s="176" t="s">
        <v>89</v>
      </c>
      <c r="C74" s="176"/>
      <c r="D74" s="176"/>
      <c r="E74" s="176"/>
      <c r="F74" s="176"/>
      <c r="G74" s="176"/>
      <c r="H74" s="176"/>
      <c r="I74" s="176"/>
      <c r="J74" s="176"/>
      <c r="AZ74" s="175" t="str">
        <f>B74</f>
        <v>Individuální položky</v>
      </c>
    </row>
    <row r="75" spans="2:52" ht="38.25" x14ac:dyDescent="0.2">
      <c r="B75" s="176" t="s">
        <v>90</v>
      </c>
      <c r="C75" s="176"/>
      <c r="D75" s="176"/>
      <c r="E75" s="176"/>
      <c r="F75" s="176"/>
      <c r="G75" s="176"/>
      <c r="H75" s="176"/>
      <c r="I75" s="176"/>
      <c r="J75" s="176"/>
      <c r="AZ75" s="175" t="str">
        <f>B75</f>
        <v>Položky soupisu prací, které cenová soustava neobsahuje, jsou označeny popisem „vlastní“. Pro tyto položky jsou cenové a technické podmínky definovány jejich popisem, případně odkazem na konkrétní část příslušné dokumentace.</v>
      </c>
    </row>
    <row r="77" spans="2:52" x14ac:dyDescent="0.2">
      <c r="B77" s="176" t="s">
        <v>91</v>
      </c>
      <c r="C77" s="176"/>
      <c r="D77" s="176"/>
      <c r="E77" s="176"/>
      <c r="F77" s="176"/>
      <c r="G77" s="176"/>
      <c r="H77" s="176"/>
      <c r="I77" s="176"/>
      <c r="J77" s="176"/>
      <c r="AZ77" s="175" t="str">
        <f>B77</f>
        <v xml:space="preserve">        Závaznost a změna soupisu</v>
      </c>
    </row>
    <row r="79" spans="2:52" x14ac:dyDescent="0.2">
      <c r="B79" s="176" t="s">
        <v>92</v>
      </c>
      <c r="C79" s="176"/>
      <c r="D79" s="176"/>
      <c r="E79" s="176"/>
      <c r="F79" s="176"/>
      <c r="G79" s="176"/>
      <c r="H79" s="176"/>
      <c r="I79" s="176"/>
      <c r="J79" s="176"/>
      <c r="AZ79" s="175" t="str">
        <f>B79</f>
        <v xml:space="preserve">        Závaznost soupisu</v>
      </c>
    </row>
    <row r="80" spans="2:52" ht="38.25" x14ac:dyDescent="0.2">
      <c r="B80" s="176" t="s">
        <v>93</v>
      </c>
      <c r="C80" s="176"/>
      <c r="D80" s="176"/>
      <c r="E80" s="176"/>
      <c r="F80" s="176"/>
      <c r="G80" s="176"/>
      <c r="H80" s="176"/>
      <c r="I80" s="176"/>
      <c r="J80" s="176"/>
      <c r="AZ80" s="175" t="str">
        <f>B80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2" spans="2:52" x14ac:dyDescent="0.2">
      <c r="B82" s="176" t="s">
        <v>94</v>
      </c>
      <c r="C82" s="176"/>
      <c r="D82" s="176"/>
      <c r="E82" s="176"/>
      <c r="F82" s="176"/>
      <c r="G82" s="176"/>
      <c r="H82" s="176"/>
      <c r="I82" s="176"/>
      <c r="J82" s="176"/>
      <c r="AZ82" s="175" t="str">
        <f>B82</f>
        <v xml:space="preserve">        Zvláštní podmínky pro stanovení nabídkové ceny</v>
      </c>
    </row>
    <row r="84" spans="2:52" x14ac:dyDescent="0.2">
      <c r="B84" s="176" t="s">
        <v>95</v>
      </c>
      <c r="C84" s="176"/>
      <c r="D84" s="176"/>
      <c r="E84" s="176"/>
      <c r="F84" s="176"/>
      <c r="G84" s="176"/>
      <c r="H84" s="176"/>
      <c r="I84" s="176"/>
      <c r="J84" s="176"/>
      <c r="AZ84" s="175" t="str">
        <f>B84</f>
        <v xml:space="preserve">        Přeprava vybouraných hmot, suti a vytěžené zeminy</v>
      </c>
    </row>
    <row r="85" spans="2:52" ht="76.5" x14ac:dyDescent="0.2">
      <c r="B85" s="176" t="s">
        <v>96</v>
      </c>
      <c r="C85" s="176"/>
      <c r="D85" s="176"/>
      <c r="E85" s="176"/>
      <c r="F85" s="176"/>
      <c r="G85" s="176"/>
      <c r="H85" s="176"/>
      <c r="I85" s="176"/>
      <c r="J85" s="176"/>
      <c r="AZ85" s="175" t="str">
        <f>B85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7" spans="2:52" x14ac:dyDescent="0.2">
      <c r="B87" s="176" t="s">
        <v>97</v>
      </c>
      <c r="C87" s="176"/>
      <c r="D87" s="176"/>
      <c r="E87" s="176"/>
      <c r="F87" s="176"/>
      <c r="G87" s="176"/>
      <c r="H87" s="176"/>
      <c r="I87" s="176"/>
      <c r="J87" s="176"/>
      <c r="AZ87" s="175" t="str">
        <f>B87</f>
        <v xml:space="preserve">        Vnitrostaveništní přesun stavebního materiálu</v>
      </c>
    </row>
    <row r="88" spans="2:52" ht="51" x14ac:dyDescent="0.2">
      <c r="B88" s="176" t="s">
        <v>98</v>
      </c>
      <c r="C88" s="176"/>
      <c r="D88" s="176"/>
      <c r="E88" s="176"/>
      <c r="F88" s="176"/>
      <c r="G88" s="176"/>
      <c r="H88" s="176"/>
      <c r="I88" s="176"/>
      <c r="J88" s="176"/>
      <c r="AZ88" s="175" t="str">
        <f>B88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9" spans="2:52" ht="51" x14ac:dyDescent="0.2">
      <c r="B89" s="176" t="s">
        <v>99</v>
      </c>
      <c r="C89" s="176"/>
      <c r="D89" s="176"/>
      <c r="E89" s="176"/>
      <c r="F89" s="176"/>
      <c r="G89" s="176"/>
      <c r="H89" s="176"/>
      <c r="I89" s="176"/>
      <c r="J89" s="176"/>
      <c r="AZ89" s="175" t="str">
        <f>B89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1" spans="2:52" x14ac:dyDescent="0.2">
      <c r="B91" s="176" t="s">
        <v>100</v>
      </c>
      <c r="C91" s="176"/>
      <c r="D91" s="176"/>
      <c r="E91" s="176"/>
      <c r="F91" s="176"/>
      <c r="G91" s="176"/>
      <c r="H91" s="176"/>
      <c r="I91" s="176"/>
      <c r="J91" s="176"/>
      <c r="AZ91" s="175" t="str">
        <f>B91</f>
        <v xml:space="preserve">        Příplatky za ztížené podmínky prací</v>
      </c>
    </row>
    <row r="92" spans="2:52" ht="25.5" x14ac:dyDescent="0.2">
      <c r="B92" s="176" t="s">
        <v>101</v>
      </c>
      <c r="C92" s="176"/>
      <c r="D92" s="176"/>
      <c r="E92" s="176"/>
      <c r="F92" s="176"/>
      <c r="G92" s="176"/>
      <c r="H92" s="176"/>
      <c r="I92" s="176"/>
      <c r="J92" s="176"/>
      <c r="AZ92" s="175" t="str">
        <f>B92</f>
        <v>Pokud soupis položku příplatku za ztížené podmínky obsahuje, je dodavatel povinen ji ocenit bez ohledu na to, že tento příplatek dodavatel standardně neuplatňuje.</v>
      </c>
    </row>
    <row r="94" spans="2:52" x14ac:dyDescent="0.2">
      <c r="B94" s="176" t="s">
        <v>102</v>
      </c>
      <c r="C94" s="176"/>
      <c r="D94" s="176"/>
      <c r="E94" s="176"/>
      <c r="F94" s="176"/>
      <c r="G94" s="176"/>
      <c r="H94" s="176"/>
      <c r="I94" s="176"/>
      <c r="J94" s="176"/>
      <c r="AZ94" s="175" t="str">
        <f>B94</f>
        <v xml:space="preserve">        Vedlejší a ostatní náklady</v>
      </c>
    </row>
    <row r="95" spans="2:52" ht="25.5" x14ac:dyDescent="0.2">
      <c r="B95" s="176" t="s">
        <v>103</v>
      </c>
      <c r="C95" s="176"/>
      <c r="D95" s="176"/>
      <c r="E95" s="176"/>
      <c r="F95" s="176"/>
      <c r="G95" s="176"/>
      <c r="H95" s="176"/>
      <c r="I95" s="176"/>
      <c r="J95" s="176"/>
      <c r="AZ95" s="175" t="str">
        <f>B95</f>
        <v>Tyto náklady jsou popsány v samostatném soupisu stavebních prací, dodávek a služeb s tím, že dodavatel je povinen v rámci těchto nákladů ocenit všechny definované náklady souhrnně pro celou stavbu.</v>
      </c>
    </row>
    <row r="99" spans="2:52" x14ac:dyDescent="0.2">
      <c r="B99" s="176" t="s">
        <v>104</v>
      </c>
      <c r="C99" s="176"/>
      <c r="D99" s="176"/>
      <c r="E99" s="176"/>
      <c r="F99" s="176"/>
      <c r="G99" s="176"/>
      <c r="H99" s="176"/>
      <c r="I99" s="176"/>
      <c r="J99" s="176"/>
      <c r="AZ99" s="175" t="str">
        <f>B99</f>
        <v>2. SPECIFICKÉ PODMÍNKY PRO ZPRACOVÁNÍ NABÍDKOVÉ CENY</v>
      </c>
    </row>
    <row r="101" spans="2:52" x14ac:dyDescent="0.2">
      <c r="B101" s="176" t="s">
        <v>105</v>
      </c>
      <c r="C101" s="176"/>
      <c r="D101" s="176"/>
      <c r="E101" s="176"/>
      <c r="F101" s="176"/>
      <c r="G101" s="176"/>
      <c r="H101" s="176"/>
      <c r="I101" s="176"/>
      <c r="J101" s="176"/>
      <c r="AZ101" s="175" t="str">
        <f>B101</f>
        <v>Zde doplní zpracovatel soupisu  případná specifika týkající se konkrétní zakázky.</v>
      </c>
    </row>
    <row r="104" spans="2:52" x14ac:dyDescent="0.2">
      <c r="B104" s="176" t="s">
        <v>106</v>
      </c>
      <c r="C104" s="176"/>
      <c r="D104" s="176"/>
      <c r="E104" s="176"/>
      <c r="F104" s="176"/>
      <c r="G104" s="176"/>
      <c r="H104" s="176"/>
      <c r="I104" s="176"/>
      <c r="J104" s="176"/>
      <c r="AZ104" s="175" t="str">
        <f>B104</f>
        <v>3. ELEKTRONICKÁ PODOBA SOUPISU</v>
      </c>
    </row>
    <row r="106" spans="2:52" x14ac:dyDescent="0.2">
      <c r="B106" s="176" t="s">
        <v>107</v>
      </c>
      <c r="C106" s="176"/>
      <c r="D106" s="176"/>
      <c r="E106" s="176"/>
      <c r="F106" s="176"/>
      <c r="G106" s="176"/>
      <c r="H106" s="176"/>
      <c r="I106" s="176"/>
      <c r="J106" s="176"/>
      <c r="AZ106" s="175" t="str">
        <f>B106</f>
        <v xml:space="preserve">        Elektronická podoba soupisu</v>
      </c>
    </row>
    <row r="107" spans="2:52" ht="25.5" x14ac:dyDescent="0.2">
      <c r="B107" s="176" t="s">
        <v>108</v>
      </c>
      <c r="C107" s="176"/>
      <c r="D107" s="176"/>
      <c r="E107" s="176"/>
      <c r="F107" s="176"/>
      <c r="G107" s="176"/>
      <c r="H107" s="176"/>
      <c r="I107" s="176"/>
      <c r="J107" s="176"/>
      <c r="AZ107" s="175" t="str">
        <f>B107</f>
        <v>V souladu se zákonem jsou předložené soupisy zpracovány i v elektronické podobě.  Elektronickou podobou soupisu stavebních prací, dodávek a služeb je formát MS EXCEL.</v>
      </c>
    </row>
    <row r="108" spans="2:52" x14ac:dyDescent="0.2">
      <c r="B108" s="176" t="s">
        <v>109</v>
      </c>
      <c r="C108" s="176"/>
      <c r="D108" s="176"/>
      <c r="E108" s="176"/>
      <c r="F108" s="176"/>
      <c r="G108" s="176"/>
      <c r="H108" s="176"/>
      <c r="I108" s="176"/>
      <c r="J108" s="176"/>
      <c r="AZ108" s="175" t="str">
        <f>B108</f>
        <v>Popis formátu soupisu odpovídá svou strukturou vzorovému soupisu volně dostupnému na internetové adrese:</v>
      </c>
    </row>
    <row r="110" spans="2:52" x14ac:dyDescent="0.2">
      <c r="B110" s="176" t="s">
        <v>110</v>
      </c>
      <c r="C110" s="176"/>
      <c r="D110" s="176"/>
      <c r="E110" s="176"/>
      <c r="F110" s="176"/>
      <c r="G110" s="176"/>
      <c r="H110" s="176"/>
      <c r="I110" s="176"/>
      <c r="J110" s="176"/>
      <c r="AZ110" s="175" t="str">
        <f>B110</f>
        <v>www.stavebnionline.cz/soupis</v>
      </c>
    </row>
    <row r="112" spans="2:52" x14ac:dyDescent="0.2">
      <c r="B112" s="176" t="s">
        <v>111</v>
      </c>
      <c r="C112" s="176"/>
      <c r="D112" s="176"/>
      <c r="E112" s="176"/>
      <c r="F112" s="176"/>
      <c r="G112" s="176"/>
      <c r="H112" s="176"/>
      <c r="I112" s="176"/>
      <c r="J112" s="176"/>
      <c r="AZ112" s="175" t="str">
        <f>B112</f>
        <v xml:space="preserve">        Zpracování elektronické podoby soupisu</v>
      </c>
    </row>
    <row r="113" spans="1:52" ht="51" x14ac:dyDescent="0.2">
      <c r="B113" s="176" t="s">
        <v>112</v>
      </c>
      <c r="C113" s="176"/>
      <c r="D113" s="176"/>
      <c r="E113" s="176"/>
      <c r="F113" s="176"/>
      <c r="G113" s="176"/>
      <c r="H113" s="176"/>
      <c r="I113" s="176"/>
      <c r="J113" s="176"/>
      <c r="AZ113" s="175" t="str">
        <f>B113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5" spans="1:52" x14ac:dyDescent="0.2">
      <c r="B115" s="176" t="s">
        <v>113</v>
      </c>
      <c r="C115" s="176"/>
      <c r="D115" s="176"/>
      <c r="E115" s="176"/>
      <c r="F115" s="176"/>
      <c r="G115" s="176"/>
      <c r="H115" s="176"/>
      <c r="I115" s="176"/>
      <c r="J115" s="176"/>
      <c r="AZ115" s="175" t="str">
        <f>B115</f>
        <v xml:space="preserve">        Jiný formát soupisu</v>
      </c>
    </row>
    <row r="116" spans="1:52" ht="38.25" x14ac:dyDescent="0.2">
      <c r="B116" s="176" t="s">
        <v>114</v>
      </c>
      <c r="C116" s="176"/>
      <c r="D116" s="176"/>
      <c r="E116" s="176"/>
      <c r="F116" s="176"/>
      <c r="G116" s="176"/>
      <c r="H116" s="176"/>
      <c r="I116" s="176"/>
      <c r="J116" s="176"/>
      <c r="AZ116" s="175" t="str">
        <f>B116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8" spans="1:52" x14ac:dyDescent="0.2">
      <c r="B118" s="176" t="s">
        <v>115</v>
      </c>
      <c r="C118" s="176"/>
      <c r="D118" s="176"/>
      <c r="E118" s="176"/>
      <c r="F118" s="176"/>
      <c r="G118" s="176"/>
      <c r="H118" s="176"/>
      <c r="I118" s="176"/>
      <c r="J118" s="176"/>
      <c r="AZ118" s="175" t="str">
        <f>B118</f>
        <v xml:space="preserve">        Závěrečné ustanovení</v>
      </c>
    </row>
    <row r="119" spans="1:52" x14ac:dyDescent="0.2">
      <c r="B119" s="176" t="s">
        <v>116</v>
      </c>
      <c r="C119" s="176"/>
      <c r="D119" s="176"/>
      <c r="E119" s="176"/>
      <c r="F119" s="176"/>
      <c r="G119" s="176"/>
      <c r="H119" s="176"/>
      <c r="I119" s="176"/>
      <c r="J119" s="176"/>
      <c r="AZ119" s="175" t="str">
        <f>B119</f>
        <v>Ostatní podmínky vztahující se ke zpracování nabídkové ceny jsou uvedeny v zadávací dokumentaci.</v>
      </c>
    </row>
    <row r="120" spans="1:52" x14ac:dyDescent="0.2">
      <c r="A120" t="s">
        <v>117</v>
      </c>
      <c r="B120" t="s">
        <v>118</v>
      </c>
    </row>
    <row r="121" spans="1:52" x14ac:dyDescent="0.2">
      <c r="A121" t="s">
        <v>119</v>
      </c>
      <c r="B121" t="s">
        <v>120</v>
      </c>
    </row>
    <row r="122" spans="1:52" x14ac:dyDescent="0.2">
      <c r="A122" t="s">
        <v>117</v>
      </c>
      <c r="B122" t="s">
        <v>121</v>
      </c>
    </row>
    <row r="123" spans="1:52" x14ac:dyDescent="0.2">
      <c r="A123" t="s">
        <v>119</v>
      </c>
      <c r="B123" t="s">
        <v>122</v>
      </c>
    </row>
    <row r="124" spans="1:52" x14ac:dyDescent="0.2">
      <c r="A124" t="s">
        <v>119</v>
      </c>
      <c r="B124" t="s">
        <v>123</v>
      </c>
    </row>
    <row r="127" spans="1:52" ht="15.75" x14ac:dyDescent="0.25">
      <c r="B127" s="177" t="s">
        <v>124</v>
      </c>
    </row>
    <row r="129" spans="1:10" ht="25.5" customHeight="1" x14ac:dyDescent="0.2">
      <c r="A129" s="179"/>
      <c r="B129" s="182" t="s">
        <v>17</v>
      </c>
      <c r="C129" s="182" t="s">
        <v>5</v>
      </c>
      <c r="D129" s="183"/>
      <c r="E129" s="183"/>
      <c r="F129" s="184" t="s">
        <v>125</v>
      </c>
      <c r="G129" s="184"/>
      <c r="H129" s="184"/>
      <c r="I129" s="184" t="s">
        <v>29</v>
      </c>
      <c r="J129" s="184" t="s">
        <v>0</v>
      </c>
    </row>
    <row r="130" spans="1:10" ht="36.75" customHeight="1" x14ac:dyDescent="0.2">
      <c r="A130" s="180"/>
      <c r="B130" s="185" t="s">
        <v>126</v>
      </c>
      <c r="C130" s="186" t="s">
        <v>68</v>
      </c>
      <c r="D130" s="187"/>
      <c r="E130" s="187"/>
      <c r="F130" s="194" t="s">
        <v>24</v>
      </c>
      <c r="G130" s="195"/>
      <c r="H130" s="195"/>
      <c r="I130" s="195">
        <f>'SO 01 SO 01.2 Pol'!G8</f>
        <v>0</v>
      </c>
      <c r="J130" s="191" t="str">
        <f>IF(I145=0,"",I130/I145*100)</f>
        <v/>
      </c>
    </row>
    <row r="131" spans="1:10" ht="36.75" customHeight="1" x14ac:dyDescent="0.2">
      <c r="A131" s="180"/>
      <c r="B131" s="185" t="s">
        <v>127</v>
      </c>
      <c r="C131" s="186" t="s">
        <v>128</v>
      </c>
      <c r="D131" s="187"/>
      <c r="E131" s="187"/>
      <c r="F131" s="194" t="s">
        <v>24</v>
      </c>
      <c r="G131" s="195"/>
      <c r="H131" s="195"/>
      <c r="I131" s="195">
        <f>'SO 01 SO 01.2 Pol'!G42</f>
        <v>0</v>
      </c>
      <c r="J131" s="191" t="str">
        <f>IF(I145=0,"",I131/I145*100)</f>
        <v/>
      </c>
    </row>
    <row r="132" spans="1:10" ht="36.75" customHeight="1" x14ac:dyDescent="0.2">
      <c r="A132" s="180"/>
      <c r="B132" s="185" t="s">
        <v>129</v>
      </c>
      <c r="C132" s="186" t="s">
        <v>130</v>
      </c>
      <c r="D132" s="187"/>
      <c r="E132" s="187"/>
      <c r="F132" s="194" t="s">
        <v>24</v>
      </c>
      <c r="G132" s="195"/>
      <c r="H132" s="195"/>
      <c r="I132" s="195">
        <f>'SO 01 SO 01.1 Pol'!G8</f>
        <v>0</v>
      </c>
      <c r="J132" s="191" t="str">
        <f>IF(I145=0,"",I132/I145*100)</f>
        <v/>
      </c>
    </row>
    <row r="133" spans="1:10" ht="36.75" customHeight="1" x14ac:dyDescent="0.2">
      <c r="A133" s="180"/>
      <c r="B133" s="185" t="s">
        <v>131</v>
      </c>
      <c r="C133" s="186" t="s">
        <v>132</v>
      </c>
      <c r="D133" s="187"/>
      <c r="E133" s="187"/>
      <c r="F133" s="194" t="s">
        <v>24</v>
      </c>
      <c r="G133" s="195"/>
      <c r="H133" s="195"/>
      <c r="I133" s="195">
        <f>'SO 01 SO 01.1 Pol'!G11</f>
        <v>0</v>
      </c>
      <c r="J133" s="191" t="str">
        <f>IF(I145=0,"",I133/I145*100)</f>
        <v/>
      </c>
    </row>
    <row r="134" spans="1:10" ht="36.75" customHeight="1" x14ac:dyDescent="0.2">
      <c r="A134" s="180"/>
      <c r="B134" s="185" t="s">
        <v>133</v>
      </c>
      <c r="C134" s="186" t="s">
        <v>134</v>
      </c>
      <c r="D134" s="187"/>
      <c r="E134" s="187"/>
      <c r="F134" s="194" t="s">
        <v>24</v>
      </c>
      <c r="G134" s="195"/>
      <c r="H134" s="195"/>
      <c r="I134" s="195">
        <f>'SO 01 SO 01.1 Pol'!G38</f>
        <v>0</v>
      </c>
      <c r="J134" s="191" t="str">
        <f>IF(I145=0,"",I134/I145*100)</f>
        <v/>
      </c>
    </row>
    <row r="135" spans="1:10" ht="36.75" customHeight="1" x14ac:dyDescent="0.2">
      <c r="A135" s="180"/>
      <c r="B135" s="185" t="s">
        <v>135</v>
      </c>
      <c r="C135" s="186" t="s">
        <v>136</v>
      </c>
      <c r="D135" s="187"/>
      <c r="E135" s="187"/>
      <c r="F135" s="194" t="s">
        <v>24</v>
      </c>
      <c r="G135" s="195"/>
      <c r="H135" s="195"/>
      <c r="I135" s="195">
        <f>'SO 01 SO 01.1 Pol'!G45</f>
        <v>0</v>
      </c>
      <c r="J135" s="191" t="str">
        <f>IF(I145=0,"",I135/I145*100)</f>
        <v/>
      </c>
    </row>
    <row r="136" spans="1:10" ht="36.75" customHeight="1" x14ac:dyDescent="0.2">
      <c r="A136" s="180"/>
      <c r="B136" s="185" t="s">
        <v>137</v>
      </c>
      <c r="C136" s="186" t="s">
        <v>138</v>
      </c>
      <c r="D136" s="187"/>
      <c r="E136" s="187"/>
      <c r="F136" s="194" t="s">
        <v>25</v>
      </c>
      <c r="G136" s="195"/>
      <c r="H136" s="195"/>
      <c r="I136" s="195">
        <f>'SO 01 SO 01.1 Pol'!G49</f>
        <v>0</v>
      </c>
      <c r="J136" s="191" t="str">
        <f>IF(I145=0,"",I136/I145*100)</f>
        <v/>
      </c>
    </row>
    <row r="137" spans="1:10" ht="36.75" customHeight="1" x14ac:dyDescent="0.2">
      <c r="A137" s="180"/>
      <c r="B137" s="185" t="s">
        <v>139</v>
      </c>
      <c r="C137" s="186" t="s">
        <v>138</v>
      </c>
      <c r="D137" s="187"/>
      <c r="E137" s="187"/>
      <c r="F137" s="194" t="s">
        <v>25</v>
      </c>
      <c r="G137" s="195"/>
      <c r="H137" s="195"/>
      <c r="I137" s="195">
        <f>'SO 01 SO 01.1 Pol'!G544</f>
        <v>0</v>
      </c>
      <c r="J137" s="191" t="str">
        <f>IF(I145=0,"",I137/I145*100)</f>
        <v/>
      </c>
    </row>
    <row r="138" spans="1:10" ht="36.75" customHeight="1" x14ac:dyDescent="0.2">
      <c r="A138" s="180"/>
      <c r="B138" s="185" t="s">
        <v>140</v>
      </c>
      <c r="C138" s="186" t="s">
        <v>141</v>
      </c>
      <c r="D138" s="187"/>
      <c r="E138" s="187"/>
      <c r="F138" s="194" t="s">
        <v>25</v>
      </c>
      <c r="G138" s="195"/>
      <c r="H138" s="195"/>
      <c r="I138" s="195">
        <f>'SO 01 SO 01.1 Pol'!G766</f>
        <v>0</v>
      </c>
      <c r="J138" s="191" t="str">
        <f>IF(I145=0,"",I138/I145*100)</f>
        <v/>
      </c>
    </row>
    <row r="139" spans="1:10" ht="36.75" customHeight="1" x14ac:dyDescent="0.2">
      <c r="A139" s="180"/>
      <c r="B139" s="185" t="s">
        <v>142</v>
      </c>
      <c r="C139" s="186" t="s">
        <v>143</v>
      </c>
      <c r="D139" s="187"/>
      <c r="E139" s="187"/>
      <c r="F139" s="194" t="s">
        <v>25</v>
      </c>
      <c r="G139" s="195"/>
      <c r="H139" s="195"/>
      <c r="I139" s="195">
        <f>'SO 01 SO 01.1 Pol'!G786</f>
        <v>0</v>
      </c>
      <c r="J139" s="191" t="str">
        <f>IF(I145=0,"",I139/I145*100)</f>
        <v/>
      </c>
    </row>
    <row r="140" spans="1:10" ht="36.75" customHeight="1" x14ac:dyDescent="0.2">
      <c r="A140" s="180"/>
      <c r="B140" s="185" t="s">
        <v>144</v>
      </c>
      <c r="C140" s="186" t="s">
        <v>145</v>
      </c>
      <c r="D140" s="187"/>
      <c r="E140" s="187"/>
      <c r="F140" s="194" t="s">
        <v>25</v>
      </c>
      <c r="G140" s="195"/>
      <c r="H140" s="195"/>
      <c r="I140" s="195">
        <f>'SO 01 SO 01.1 Pol'!G828</f>
        <v>0</v>
      </c>
      <c r="J140" s="191" t="str">
        <f>IF(I145=0,"",I140/I145*100)</f>
        <v/>
      </c>
    </row>
    <row r="141" spans="1:10" ht="36.75" customHeight="1" x14ac:dyDescent="0.2">
      <c r="A141" s="180"/>
      <c r="B141" s="185" t="s">
        <v>146</v>
      </c>
      <c r="C141" s="186" t="s">
        <v>147</v>
      </c>
      <c r="D141" s="187"/>
      <c r="E141" s="187"/>
      <c r="F141" s="194" t="s">
        <v>25</v>
      </c>
      <c r="G141" s="195"/>
      <c r="H141" s="195"/>
      <c r="I141" s="195">
        <f>'SO 01 SO 01.1 Pol'!G865</f>
        <v>0</v>
      </c>
      <c r="J141" s="191" t="str">
        <f>IF(I145=0,"",I141/I145*100)</f>
        <v/>
      </c>
    </row>
    <row r="142" spans="1:10" ht="36.75" customHeight="1" x14ac:dyDescent="0.2">
      <c r="A142" s="180"/>
      <c r="B142" s="185" t="s">
        <v>148</v>
      </c>
      <c r="C142" s="186" t="s">
        <v>149</v>
      </c>
      <c r="D142" s="187"/>
      <c r="E142" s="187"/>
      <c r="F142" s="194" t="s">
        <v>150</v>
      </c>
      <c r="G142" s="195"/>
      <c r="H142" s="195"/>
      <c r="I142" s="195">
        <f>'SO 01 SO 01.1 Pol'!G901</f>
        <v>0</v>
      </c>
      <c r="J142" s="191" t="str">
        <f>IF(I145=0,"",I142/I145*100)</f>
        <v/>
      </c>
    </row>
    <row r="143" spans="1:10" ht="36.75" customHeight="1" x14ac:dyDescent="0.2">
      <c r="A143" s="180"/>
      <c r="B143" s="185" t="s">
        <v>151</v>
      </c>
      <c r="C143" s="186" t="s">
        <v>27</v>
      </c>
      <c r="D143" s="187"/>
      <c r="E143" s="187"/>
      <c r="F143" s="194" t="s">
        <v>151</v>
      </c>
      <c r="G143" s="195"/>
      <c r="H143" s="195"/>
      <c r="I143" s="195">
        <f>'ON 00 ON 00 Naklady'!G8</f>
        <v>0</v>
      </c>
      <c r="J143" s="191" t="str">
        <f>IF(I145=0,"",I143/I145*100)</f>
        <v/>
      </c>
    </row>
    <row r="144" spans="1:10" ht="36.75" customHeight="1" x14ac:dyDescent="0.2">
      <c r="A144" s="180"/>
      <c r="B144" s="185" t="s">
        <v>152</v>
      </c>
      <c r="C144" s="186" t="s">
        <v>28</v>
      </c>
      <c r="D144" s="187"/>
      <c r="E144" s="187"/>
      <c r="F144" s="194" t="s">
        <v>152</v>
      </c>
      <c r="G144" s="195"/>
      <c r="H144" s="195"/>
      <c r="I144" s="195">
        <f>'ON 00 ON 00 Naklady'!G30</f>
        <v>0</v>
      </c>
      <c r="J144" s="191" t="str">
        <f>IF(I145=0,"",I144/I145*100)</f>
        <v/>
      </c>
    </row>
    <row r="145" spans="1:10" ht="25.5" customHeight="1" x14ac:dyDescent="0.2">
      <c r="A145" s="181"/>
      <c r="B145" s="188" t="s">
        <v>1</v>
      </c>
      <c r="C145" s="189"/>
      <c r="D145" s="190"/>
      <c r="E145" s="190"/>
      <c r="F145" s="196"/>
      <c r="G145" s="197"/>
      <c r="H145" s="197"/>
      <c r="I145" s="197">
        <f>SUM(I130:I144)</f>
        <v>0</v>
      </c>
      <c r="J145" s="192">
        <f>SUM(J130:J144)</f>
        <v>0</v>
      </c>
    </row>
    <row r="146" spans="1:10" x14ac:dyDescent="0.2">
      <c r="F146" s="135"/>
      <c r="G146" s="135"/>
      <c r="H146" s="135"/>
      <c r="I146" s="135"/>
      <c r="J146" s="193"/>
    </row>
    <row r="147" spans="1:10" x14ac:dyDescent="0.2">
      <c r="F147" s="135"/>
      <c r="G147" s="135"/>
      <c r="H147" s="135"/>
      <c r="I147" s="135"/>
      <c r="J147" s="193"/>
    </row>
    <row r="148" spans="1:10" x14ac:dyDescent="0.2">
      <c r="F148" s="135"/>
      <c r="G148" s="135"/>
      <c r="H148" s="135"/>
      <c r="I148" s="135"/>
      <c r="J148" s="193"/>
    </row>
  </sheetData>
  <sheetProtection algorithmName="SHA-512" hashValue="VqVQwqFw1eWjlyYyoFBWdPYmZ8ippNHWC9DMzESBuCi4Qt0kuZ4zaCuF+6N6RNnTRaUaLhNuKbOTxKrVYRx5ow==" saltValue="vAIdEn1nUuCjYE034EHT3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8">
    <mergeCell ref="C143:E143"/>
    <mergeCell ref="C144:E144"/>
    <mergeCell ref="C138:E138"/>
    <mergeCell ref="C139:E139"/>
    <mergeCell ref="C140:E140"/>
    <mergeCell ref="C141:E141"/>
    <mergeCell ref="C142:E142"/>
    <mergeCell ref="C133:E133"/>
    <mergeCell ref="C134:E134"/>
    <mergeCell ref="C135:E135"/>
    <mergeCell ref="C136:E136"/>
    <mergeCell ref="C137:E137"/>
    <mergeCell ref="B118:J118"/>
    <mergeCell ref="B119:J119"/>
    <mergeCell ref="C130:E130"/>
    <mergeCell ref="C131:E131"/>
    <mergeCell ref="C132:E132"/>
    <mergeCell ref="B110:J110"/>
    <mergeCell ref="B112:J112"/>
    <mergeCell ref="B113:J113"/>
    <mergeCell ref="B115:J115"/>
    <mergeCell ref="B116:J116"/>
    <mergeCell ref="B101:J101"/>
    <mergeCell ref="B104:J104"/>
    <mergeCell ref="B106:J106"/>
    <mergeCell ref="B107:J107"/>
    <mergeCell ref="B108:J108"/>
    <mergeCell ref="B91:J91"/>
    <mergeCell ref="B92:J92"/>
    <mergeCell ref="B94:J94"/>
    <mergeCell ref="B95:J95"/>
    <mergeCell ref="B99:J99"/>
    <mergeCell ref="B84:J84"/>
    <mergeCell ref="B85:J85"/>
    <mergeCell ref="B87:J87"/>
    <mergeCell ref="B88:J88"/>
    <mergeCell ref="B89:J89"/>
    <mergeCell ref="B75:J75"/>
    <mergeCell ref="B77:J77"/>
    <mergeCell ref="B79:J79"/>
    <mergeCell ref="B80:J80"/>
    <mergeCell ref="B82:J82"/>
    <mergeCell ref="B68:J68"/>
    <mergeCell ref="B69:J69"/>
    <mergeCell ref="B71:J71"/>
    <mergeCell ref="B72:J72"/>
    <mergeCell ref="B74:J74"/>
    <mergeCell ref="B61:J61"/>
    <mergeCell ref="B62:J62"/>
    <mergeCell ref="B63:J63"/>
    <mergeCell ref="B64:J64"/>
    <mergeCell ref="B66:J66"/>
    <mergeCell ref="B53:J53"/>
    <mergeCell ref="B54:J54"/>
    <mergeCell ref="B56:J56"/>
    <mergeCell ref="B59:J59"/>
    <mergeCell ref="B60:J60"/>
    <mergeCell ref="C44:E44"/>
    <mergeCell ref="C45:E45"/>
    <mergeCell ref="B46:E46"/>
    <mergeCell ref="B49:J49"/>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5" t="s">
        <v>6</v>
      </c>
      <c r="B1" s="105"/>
      <c r="C1" s="106"/>
      <c r="D1" s="105"/>
      <c r="E1" s="105"/>
      <c r="F1" s="105"/>
      <c r="G1" s="105"/>
    </row>
    <row r="2" spans="1:7" ht="24.95" customHeight="1" x14ac:dyDescent="0.2">
      <c r="A2" s="50" t="s">
        <v>7</v>
      </c>
      <c r="B2" s="49"/>
      <c r="C2" s="107"/>
      <c r="D2" s="107"/>
      <c r="E2" s="107"/>
      <c r="F2" s="107"/>
      <c r="G2" s="108"/>
    </row>
    <row r="3" spans="1:7" ht="24.95" customHeight="1" x14ac:dyDescent="0.2">
      <c r="A3" s="50" t="s">
        <v>8</v>
      </c>
      <c r="B3" s="49"/>
      <c r="C3" s="107"/>
      <c r="D3" s="107"/>
      <c r="E3" s="107"/>
      <c r="F3" s="107"/>
      <c r="G3" s="108"/>
    </row>
    <row r="4" spans="1:7" ht="24.95" customHeight="1" x14ac:dyDescent="0.2">
      <c r="A4" s="50" t="s">
        <v>9</v>
      </c>
      <c r="B4" s="49"/>
      <c r="C4" s="107"/>
      <c r="D4" s="107"/>
      <c r="E4" s="107"/>
      <c r="F4" s="107"/>
      <c r="G4" s="108"/>
    </row>
    <row r="5" spans="1:7" x14ac:dyDescent="0.2">
      <c r="B5" s="4"/>
      <c r="C5" s="5"/>
      <c r="D5" s="6"/>
    </row>
  </sheetData>
  <sheetProtection algorithmName="SHA-512" hashValue="nRLsrjbrwCN9PO18y3Wtg/Br8JM2ztOQKuvRzgHVu6PT6858Q42B1G03tnd3U/RO5jOOjx5ii6mFqI1EBsi3Kg==" saltValue="B7/Yf0154vUfUywVWOhiK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AAED-3C56-4988-BA1D-C6591E257F1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153</v>
      </c>
      <c r="B1" s="199"/>
      <c r="C1" s="199"/>
      <c r="D1" s="199"/>
      <c r="E1" s="199"/>
      <c r="F1" s="199"/>
      <c r="G1" s="199"/>
      <c r="AG1" t="s">
        <v>154</v>
      </c>
    </row>
    <row r="2" spans="1:60" ht="24.95" customHeight="1" x14ac:dyDescent="0.2">
      <c r="A2" s="200" t="s">
        <v>7</v>
      </c>
      <c r="B2" s="49" t="s">
        <v>45</v>
      </c>
      <c r="C2" s="203" t="s">
        <v>46</v>
      </c>
      <c r="D2" s="201"/>
      <c r="E2" s="201"/>
      <c r="F2" s="201"/>
      <c r="G2" s="202"/>
      <c r="AG2" t="s">
        <v>155</v>
      </c>
    </row>
    <row r="3" spans="1:60" ht="24.95" customHeight="1" x14ac:dyDescent="0.2">
      <c r="A3" s="200" t="s">
        <v>8</v>
      </c>
      <c r="B3" s="49" t="s">
        <v>61</v>
      </c>
      <c r="C3" s="203" t="s">
        <v>62</v>
      </c>
      <c r="D3" s="201"/>
      <c r="E3" s="201"/>
      <c r="F3" s="201"/>
      <c r="G3" s="202"/>
      <c r="AC3" s="178" t="s">
        <v>156</v>
      </c>
      <c r="AG3" t="s">
        <v>157</v>
      </c>
    </row>
    <row r="4" spans="1:60" ht="24.95" customHeight="1" x14ac:dyDescent="0.2">
      <c r="A4" s="204" t="s">
        <v>9</v>
      </c>
      <c r="B4" s="205" t="s">
        <v>61</v>
      </c>
      <c r="C4" s="206" t="s">
        <v>62</v>
      </c>
      <c r="D4" s="207"/>
      <c r="E4" s="207"/>
      <c r="F4" s="207"/>
      <c r="G4" s="208"/>
      <c r="AG4" t="s">
        <v>158</v>
      </c>
    </row>
    <row r="5" spans="1:60" x14ac:dyDescent="0.2">
      <c r="D5" s="10"/>
    </row>
    <row r="6" spans="1:60" ht="38.25" x14ac:dyDescent="0.2">
      <c r="A6" s="210" t="s">
        <v>159</v>
      </c>
      <c r="B6" s="212" t="s">
        <v>160</v>
      </c>
      <c r="C6" s="212" t="s">
        <v>161</v>
      </c>
      <c r="D6" s="211" t="s">
        <v>162</v>
      </c>
      <c r="E6" s="210" t="s">
        <v>163</v>
      </c>
      <c r="F6" s="209" t="s">
        <v>164</v>
      </c>
      <c r="G6" s="210" t="s">
        <v>29</v>
      </c>
      <c r="H6" s="213" t="s">
        <v>30</v>
      </c>
      <c r="I6" s="213" t="s">
        <v>165</v>
      </c>
      <c r="J6" s="213" t="s">
        <v>31</v>
      </c>
      <c r="K6" s="213" t="s">
        <v>166</v>
      </c>
      <c r="L6" s="213" t="s">
        <v>167</v>
      </c>
      <c r="M6" s="213" t="s">
        <v>168</v>
      </c>
      <c r="N6" s="213" t="s">
        <v>169</v>
      </c>
      <c r="O6" s="213" t="s">
        <v>170</v>
      </c>
      <c r="P6" s="213" t="s">
        <v>171</v>
      </c>
      <c r="Q6" s="213" t="s">
        <v>172</v>
      </c>
      <c r="R6" s="213" t="s">
        <v>173</v>
      </c>
      <c r="S6" s="213" t="s">
        <v>174</v>
      </c>
      <c r="T6" s="213" t="s">
        <v>175</v>
      </c>
      <c r="U6" s="213" t="s">
        <v>176</v>
      </c>
      <c r="V6" s="213" t="s">
        <v>177</v>
      </c>
      <c r="W6" s="213" t="s">
        <v>178</v>
      </c>
      <c r="X6" s="213" t="s">
        <v>179</v>
      </c>
      <c r="Y6" s="213" t="s">
        <v>180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181</v>
      </c>
      <c r="B8" s="230" t="s">
        <v>151</v>
      </c>
      <c r="C8" s="247" t="s">
        <v>27</v>
      </c>
      <c r="D8" s="231"/>
      <c r="E8" s="232"/>
      <c r="F8" s="233"/>
      <c r="G8" s="233">
        <f>SUMIF(AG9:AG29,"&lt;&gt;NOR",G9:G29)</f>
        <v>0</v>
      </c>
      <c r="H8" s="233"/>
      <c r="I8" s="233">
        <f>SUM(I9:I29)</f>
        <v>0</v>
      </c>
      <c r="J8" s="233"/>
      <c r="K8" s="233">
        <f>SUM(K9:K29)</f>
        <v>0</v>
      </c>
      <c r="L8" s="233"/>
      <c r="M8" s="233">
        <f>SUM(M9:M29)</f>
        <v>0</v>
      </c>
      <c r="N8" s="232"/>
      <c r="O8" s="232">
        <f>SUM(O9:O29)</f>
        <v>0</v>
      </c>
      <c r="P8" s="232"/>
      <c r="Q8" s="232">
        <f>SUM(Q9:Q29)</f>
        <v>0</v>
      </c>
      <c r="R8" s="233"/>
      <c r="S8" s="233"/>
      <c r="T8" s="234"/>
      <c r="U8" s="228"/>
      <c r="V8" s="228">
        <f>SUM(V9:V29)</f>
        <v>0</v>
      </c>
      <c r="W8" s="228"/>
      <c r="X8" s="228"/>
      <c r="Y8" s="228"/>
      <c r="AG8" t="s">
        <v>182</v>
      </c>
    </row>
    <row r="9" spans="1:60" outlineLevel="1" x14ac:dyDescent="0.2">
      <c r="A9" s="236">
        <v>1</v>
      </c>
      <c r="B9" s="237" t="s">
        <v>183</v>
      </c>
      <c r="C9" s="248" t="s">
        <v>184</v>
      </c>
      <c r="D9" s="238" t="s">
        <v>185</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186</v>
      </c>
      <c r="T9" s="242" t="s">
        <v>187</v>
      </c>
      <c r="U9" s="224">
        <v>0</v>
      </c>
      <c r="V9" s="224">
        <f>ROUND(E9*U9,2)</f>
        <v>0</v>
      </c>
      <c r="W9" s="224"/>
      <c r="X9" s="224" t="s">
        <v>188</v>
      </c>
      <c r="Y9" s="224" t="s">
        <v>189</v>
      </c>
      <c r="Z9" s="214"/>
      <c r="AA9" s="214"/>
      <c r="AB9" s="214"/>
      <c r="AC9" s="214"/>
      <c r="AD9" s="214"/>
      <c r="AE9" s="214"/>
      <c r="AF9" s="214"/>
      <c r="AG9" s="214" t="s">
        <v>190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33.75" outlineLevel="2" x14ac:dyDescent="0.2">
      <c r="A10" s="221"/>
      <c r="B10" s="222"/>
      <c r="C10" s="249" t="s">
        <v>191</v>
      </c>
      <c r="D10" s="244"/>
      <c r="E10" s="244"/>
      <c r="F10" s="244"/>
      <c r="G10" s="24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192</v>
      </c>
      <c r="AH10" s="214"/>
      <c r="AI10" s="214"/>
      <c r="AJ10" s="214"/>
      <c r="AK10" s="214"/>
      <c r="AL10" s="214"/>
      <c r="AM10" s="214"/>
      <c r="AN10" s="214"/>
      <c r="AO10" s="214"/>
      <c r="AP10" s="214"/>
      <c r="AQ10" s="214"/>
      <c r="AR10" s="214"/>
      <c r="AS10" s="214"/>
      <c r="AT10" s="214"/>
      <c r="AU10" s="214"/>
      <c r="AV10" s="214"/>
      <c r="AW10" s="214"/>
      <c r="AX10" s="214"/>
      <c r="AY10" s="214"/>
      <c r="AZ10" s="214"/>
      <c r="BA10" s="243" t="str">
        <f>C10</f>
        <v>Náklady s vypracováním projektové dokumentace zařízení staveniště, 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staveništní komunikace a věžového jeřábu.</v>
      </c>
      <c r="BB10" s="214"/>
      <c r="BC10" s="214"/>
      <c r="BD10" s="214"/>
      <c r="BE10" s="214"/>
      <c r="BF10" s="214"/>
      <c r="BG10" s="214"/>
      <c r="BH10" s="214"/>
    </row>
    <row r="11" spans="1:60" outlineLevel="2" x14ac:dyDescent="0.2">
      <c r="A11" s="221"/>
      <c r="B11" s="222"/>
      <c r="C11" s="250"/>
      <c r="D11" s="245"/>
      <c r="E11" s="245"/>
      <c r="F11" s="245"/>
      <c r="G11" s="245"/>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193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36">
        <v>2</v>
      </c>
      <c r="B12" s="237" t="s">
        <v>194</v>
      </c>
      <c r="C12" s="248" t="s">
        <v>195</v>
      </c>
      <c r="D12" s="238" t="s">
        <v>185</v>
      </c>
      <c r="E12" s="239">
        <v>1</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186</v>
      </c>
      <c r="T12" s="242" t="s">
        <v>187</v>
      </c>
      <c r="U12" s="224">
        <v>0</v>
      </c>
      <c r="V12" s="224">
        <f>ROUND(E12*U12,2)</f>
        <v>0</v>
      </c>
      <c r="W12" s="224"/>
      <c r="X12" s="224" t="s">
        <v>188</v>
      </c>
      <c r="Y12" s="224" t="s">
        <v>189</v>
      </c>
      <c r="Z12" s="214"/>
      <c r="AA12" s="214"/>
      <c r="AB12" s="214"/>
      <c r="AC12" s="214"/>
      <c r="AD12" s="214"/>
      <c r="AE12" s="214"/>
      <c r="AF12" s="214"/>
      <c r="AG12" s="214" t="s">
        <v>190</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33.75" outlineLevel="2" x14ac:dyDescent="0.2">
      <c r="A13" s="221"/>
      <c r="B13" s="222"/>
      <c r="C13" s="249" t="s">
        <v>196</v>
      </c>
      <c r="D13" s="244"/>
      <c r="E13" s="244"/>
      <c r="F13" s="244"/>
      <c r="G13" s="24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192</v>
      </c>
      <c r="AH13" s="214"/>
      <c r="AI13" s="214"/>
      <c r="AJ13" s="214"/>
      <c r="AK13" s="214"/>
      <c r="AL13" s="214"/>
      <c r="AM13" s="214"/>
      <c r="AN13" s="214"/>
      <c r="AO13" s="214"/>
      <c r="AP13" s="214"/>
      <c r="AQ13" s="214"/>
      <c r="AR13" s="214"/>
      <c r="AS13" s="214"/>
      <c r="AT13" s="214"/>
      <c r="AU13" s="214"/>
      <c r="AV13" s="214"/>
      <c r="AW13" s="214"/>
      <c r="AX13" s="214"/>
      <c r="AY13" s="214"/>
      <c r="AZ13" s="214"/>
      <c r="BA13" s="243" t="str">
        <f>C13</f>
        <v>Náklady na vybavení objektů zařízení staveniště, ostraha staveniště,  náklady na energie spotřebované dodavatelem v rámci provozu zařízení staveniště, náklady na potřebný úklid v prostorách zaízení staveniště, náklady na nutnou údržbu a opravy na objektech zařízení staveniště a na přípojkách energií.</v>
      </c>
      <c r="BB13" s="214"/>
      <c r="BC13" s="214"/>
      <c r="BD13" s="214"/>
      <c r="BE13" s="214"/>
      <c r="BF13" s="214"/>
      <c r="BG13" s="214"/>
      <c r="BH13" s="214"/>
    </row>
    <row r="14" spans="1:60" outlineLevel="2" x14ac:dyDescent="0.2">
      <c r="A14" s="221"/>
      <c r="B14" s="222"/>
      <c r="C14" s="250"/>
      <c r="D14" s="245"/>
      <c r="E14" s="245"/>
      <c r="F14" s="245"/>
      <c r="G14" s="245"/>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193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36">
        <v>3</v>
      </c>
      <c r="B15" s="237" t="s">
        <v>197</v>
      </c>
      <c r="C15" s="248" t="s">
        <v>198</v>
      </c>
      <c r="D15" s="238" t="s">
        <v>185</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186</v>
      </c>
      <c r="T15" s="242" t="s">
        <v>187</v>
      </c>
      <c r="U15" s="224">
        <v>0</v>
      </c>
      <c r="V15" s="224">
        <f>ROUND(E15*U15,2)</f>
        <v>0</v>
      </c>
      <c r="W15" s="224"/>
      <c r="X15" s="224" t="s">
        <v>188</v>
      </c>
      <c r="Y15" s="224" t="s">
        <v>189</v>
      </c>
      <c r="Z15" s="214"/>
      <c r="AA15" s="214"/>
      <c r="AB15" s="214"/>
      <c r="AC15" s="214"/>
      <c r="AD15" s="214"/>
      <c r="AE15" s="214"/>
      <c r="AF15" s="214"/>
      <c r="AG15" s="214" t="s">
        <v>190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2" x14ac:dyDescent="0.2">
      <c r="A16" s="221"/>
      <c r="B16" s="222"/>
      <c r="C16" s="249" t="s">
        <v>199</v>
      </c>
      <c r="D16" s="244"/>
      <c r="E16" s="244"/>
      <c r="F16" s="244"/>
      <c r="G16" s="24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192</v>
      </c>
      <c r="AH16" s="214"/>
      <c r="AI16" s="214"/>
      <c r="AJ16" s="214"/>
      <c r="AK16" s="214"/>
      <c r="AL16" s="214"/>
      <c r="AM16" s="214"/>
      <c r="AN16" s="214"/>
      <c r="AO16" s="214"/>
      <c r="AP16" s="214"/>
      <c r="AQ16" s="214"/>
      <c r="AR16" s="214"/>
      <c r="AS16" s="214"/>
      <c r="AT16" s="214"/>
      <c r="AU16" s="214"/>
      <c r="AV16" s="214"/>
      <c r="AW16" s="214"/>
      <c r="AX16" s="214"/>
      <c r="AY16" s="214"/>
      <c r="AZ16" s="214"/>
      <c r="BA16" s="243" t="str">
        <f>C16</f>
        <v>Odstranění objektů zařízení staveniště včetně přípojek energií a jejich odvoz. Položka zahrnuje i náklady na úpravu povrchů po odstranění zařízení staveniště a úklid ploch, na kterých bylo zařízení staveniště provozováno.</v>
      </c>
      <c r="BB16" s="214"/>
      <c r="BC16" s="214"/>
      <c r="BD16" s="214"/>
      <c r="BE16" s="214"/>
      <c r="BF16" s="214"/>
      <c r="BG16" s="214"/>
      <c r="BH16" s="214"/>
    </row>
    <row r="17" spans="1:60" outlineLevel="2" x14ac:dyDescent="0.2">
      <c r="A17" s="221"/>
      <c r="B17" s="222"/>
      <c r="C17" s="250"/>
      <c r="D17" s="245"/>
      <c r="E17" s="245"/>
      <c r="F17" s="245"/>
      <c r="G17" s="245"/>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193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6">
        <v>4</v>
      </c>
      <c r="B18" s="237" t="s">
        <v>200</v>
      </c>
      <c r="C18" s="248" t="s">
        <v>201</v>
      </c>
      <c r="D18" s="238" t="s">
        <v>185</v>
      </c>
      <c r="E18" s="239">
        <v>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186</v>
      </c>
      <c r="T18" s="242" t="s">
        <v>187</v>
      </c>
      <c r="U18" s="224">
        <v>0</v>
      </c>
      <c r="V18" s="224">
        <f>ROUND(E18*U18,2)</f>
        <v>0</v>
      </c>
      <c r="W18" s="224"/>
      <c r="X18" s="224" t="s">
        <v>188</v>
      </c>
      <c r="Y18" s="224" t="s">
        <v>189</v>
      </c>
      <c r="Z18" s="214"/>
      <c r="AA18" s="214"/>
      <c r="AB18" s="214"/>
      <c r="AC18" s="214"/>
      <c r="AD18" s="214"/>
      <c r="AE18" s="214"/>
      <c r="AF18" s="214"/>
      <c r="AG18" s="214" t="s">
        <v>202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51"/>
      <c r="D19" s="246"/>
      <c r="E19" s="246"/>
      <c r="F19" s="246"/>
      <c r="G19" s="246"/>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193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36">
        <v>5</v>
      </c>
      <c r="B20" s="237" t="s">
        <v>203</v>
      </c>
      <c r="C20" s="248" t="s">
        <v>204</v>
      </c>
      <c r="D20" s="238" t="s">
        <v>185</v>
      </c>
      <c r="E20" s="239">
        <v>1</v>
      </c>
      <c r="F20" s="240"/>
      <c r="G20" s="241">
        <f>ROUND(E20*F20,2)</f>
        <v>0</v>
      </c>
      <c r="H20" s="240"/>
      <c r="I20" s="241">
        <f>ROUND(E20*H20,2)</f>
        <v>0</v>
      </c>
      <c r="J20" s="240"/>
      <c r="K20" s="241">
        <f>ROUND(E20*J20,2)</f>
        <v>0</v>
      </c>
      <c r="L20" s="241">
        <v>21</v>
      </c>
      <c r="M20" s="241">
        <f>G20*(1+L20/100)</f>
        <v>0</v>
      </c>
      <c r="N20" s="239">
        <v>0</v>
      </c>
      <c r="O20" s="239">
        <f>ROUND(E20*N20,2)</f>
        <v>0</v>
      </c>
      <c r="P20" s="239">
        <v>0</v>
      </c>
      <c r="Q20" s="239">
        <f>ROUND(E20*P20,2)</f>
        <v>0</v>
      </c>
      <c r="R20" s="241"/>
      <c r="S20" s="241" t="s">
        <v>186</v>
      </c>
      <c r="T20" s="242" t="s">
        <v>187</v>
      </c>
      <c r="U20" s="224">
        <v>0</v>
      </c>
      <c r="V20" s="224">
        <f>ROUND(E20*U20,2)</f>
        <v>0</v>
      </c>
      <c r="W20" s="224"/>
      <c r="X20" s="224" t="s">
        <v>188</v>
      </c>
      <c r="Y20" s="224" t="s">
        <v>189</v>
      </c>
      <c r="Z20" s="214"/>
      <c r="AA20" s="214"/>
      <c r="AB20" s="214"/>
      <c r="AC20" s="214"/>
      <c r="AD20" s="214"/>
      <c r="AE20" s="214"/>
      <c r="AF20" s="214"/>
      <c r="AG20" s="214" t="s">
        <v>190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49" t="s">
        <v>205</v>
      </c>
      <c r="D21" s="244"/>
      <c r="E21" s="244"/>
      <c r="F21" s="244"/>
      <c r="G21" s="24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192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50"/>
      <c r="D22" s="245"/>
      <c r="E22" s="245"/>
      <c r="F22" s="245"/>
      <c r="G22" s="245"/>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193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6">
        <v>6</v>
      </c>
      <c r="B23" s="237" t="s">
        <v>206</v>
      </c>
      <c r="C23" s="248" t="s">
        <v>207</v>
      </c>
      <c r="D23" s="238" t="s">
        <v>185</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186</v>
      </c>
      <c r="T23" s="242" t="s">
        <v>187</v>
      </c>
      <c r="U23" s="224">
        <v>0</v>
      </c>
      <c r="V23" s="224">
        <f>ROUND(E23*U23,2)</f>
        <v>0</v>
      </c>
      <c r="W23" s="224"/>
      <c r="X23" s="224" t="s">
        <v>188</v>
      </c>
      <c r="Y23" s="224" t="s">
        <v>189</v>
      </c>
      <c r="Z23" s="214"/>
      <c r="AA23" s="214"/>
      <c r="AB23" s="214"/>
      <c r="AC23" s="214"/>
      <c r="AD23" s="214"/>
      <c r="AE23" s="214"/>
      <c r="AF23" s="214"/>
      <c r="AG23" s="214" t="s">
        <v>190</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49" t="s">
        <v>208</v>
      </c>
      <c r="D24" s="244"/>
      <c r="E24" s="244"/>
      <c r="F24" s="244"/>
      <c r="G24" s="24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192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50"/>
      <c r="D25" s="245"/>
      <c r="E25" s="245"/>
      <c r="F25" s="245"/>
      <c r="G25" s="245"/>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193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6">
        <v>7</v>
      </c>
      <c r="B26" s="237" t="s">
        <v>209</v>
      </c>
      <c r="C26" s="248" t="s">
        <v>210</v>
      </c>
      <c r="D26" s="238" t="s">
        <v>185</v>
      </c>
      <c r="E26" s="239">
        <v>1</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c r="S26" s="241" t="s">
        <v>186</v>
      </c>
      <c r="T26" s="242" t="s">
        <v>187</v>
      </c>
      <c r="U26" s="224">
        <v>0</v>
      </c>
      <c r="V26" s="224">
        <f>ROUND(E26*U26,2)</f>
        <v>0</v>
      </c>
      <c r="W26" s="224"/>
      <c r="X26" s="224" t="s">
        <v>188</v>
      </c>
      <c r="Y26" s="224" t="s">
        <v>189</v>
      </c>
      <c r="Z26" s="214"/>
      <c r="AA26" s="214"/>
      <c r="AB26" s="214"/>
      <c r="AC26" s="214"/>
      <c r="AD26" s="214"/>
      <c r="AE26" s="214"/>
      <c r="AF26" s="214"/>
      <c r="AG26" s="214" t="s">
        <v>190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51"/>
      <c r="D27" s="246"/>
      <c r="E27" s="246"/>
      <c r="F27" s="246"/>
      <c r="G27" s="246"/>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193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36">
        <v>8</v>
      </c>
      <c r="B28" s="237" t="s">
        <v>211</v>
      </c>
      <c r="C28" s="248" t="s">
        <v>212</v>
      </c>
      <c r="D28" s="238" t="s">
        <v>185</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213</v>
      </c>
      <c r="T28" s="242" t="s">
        <v>187</v>
      </c>
      <c r="U28" s="224">
        <v>0</v>
      </c>
      <c r="V28" s="224">
        <f>ROUND(E28*U28,2)</f>
        <v>0</v>
      </c>
      <c r="W28" s="224"/>
      <c r="X28" s="224" t="s">
        <v>188</v>
      </c>
      <c r="Y28" s="224" t="s">
        <v>189</v>
      </c>
      <c r="Z28" s="214"/>
      <c r="AA28" s="214"/>
      <c r="AB28" s="214"/>
      <c r="AC28" s="214"/>
      <c r="AD28" s="214"/>
      <c r="AE28" s="214"/>
      <c r="AF28" s="214"/>
      <c r="AG28" s="214" t="s">
        <v>202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51"/>
      <c r="D29" s="246"/>
      <c r="E29" s="246"/>
      <c r="F29" s="246"/>
      <c r="G29" s="246"/>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193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x14ac:dyDescent="0.2">
      <c r="A30" s="229" t="s">
        <v>181</v>
      </c>
      <c r="B30" s="230" t="s">
        <v>152</v>
      </c>
      <c r="C30" s="247" t="s">
        <v>28</v>
      </c>
      <c r="D30" s="231"/>
      <c r="E30" s="232"/>
      <c r="F30" s="233"/>
      <c r="G30" s="233">
        <f>SUMIF(AG31:AG61,"&lt;&gt;NOR",G31:G61)</f>
        <v>0</v>
      </c>
      <c r="H30" s="233"/>
      <c r="I30" s="233">
        <f>SUM(I31:I61)</f>
        <v>0</v>
      </c>
      <c r="J30" s="233"/>
      <c r="K30" s="233">
        <f>SUM(K31:K61)</f>
        <v>0</v>
      </c>
      <c r="L30" s="233"/>
      <c r="M30" s="233">
        <f>SUM(M31:M61)</f>
        <v>0</v>
      </c>
      <c r="N30" s="232"/>
      <c r="O30" s="232">
        <f>SUM(O31:O61)</f>
        <v>0</v>
      </c>
      <c r="P30" s="232"/>
      <c r="Q30" s="232">
        <f>SUM(Q31:Q61)</f>
        <v>0</v>
      </c>
      <c r="R30" s="233"/>
      <c r="S30" s="233"/>
      <c r="T30" s="234"/>
      <c r="U30" s="228"/>
      <c r="V30" s="228">
        <f>SUM(V31:V61)</f>
        <v>0</v>
      </c>
      <c r="W30" s="228"/>
      <c r="X30" s="228"/>
      <c r="Y30" s="228"/>
      <c r="AG30" t="s">
        <v>182</v>
      </c>
    </row>
    <row r="31" spans="1:60" outlineLevel="1" x14ac:dyDescent="0.2">
      <c r="A31" s="236">
        <v>9</v>
      </c>
      <c r="B31" s="237" t="s">
        <v>214</v>
      </c>
      <c r="C31" s="248" t="s">
        <v>215</v>
      </c>
      <c r="D31" s="238" t="s">
        <v>216</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213</v>
      </c>
      <c r="T31" s="242" t="s">
        <v>187</v>
      </c>
      <c r="U31" s="224">
        <v>0</v>
      </c>
      <c r="V31" s="224">
        <f>ROUND(E31*U31,2)</f>
        <v>0</v>
      </c>
      <c r="W31" s="224"/>
      <c r="X31" s="224" t="s">
        <v>217</v>
      </c>
      <c r="Y31" s="224" t="s">
        <v>189</v>
      </c>
      <c r="Z31" s="214"/>
      <c r="AA31" s="214"/>
      <c r="AB31" s="214"/>
      <c r="AC31" s="214"/>
      <c r="AD31" s="214"/>
      <c r="AE31" s="214"/>
      <c r="AF31" s="214"/>
      <c r="AG31" s="214" t="s">
        <v>218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49" t="s">
        <v>219</v>
      </c>
      <c r="D32" s="244"/>
      <c r="E32" s="244"/>
      <c r="F32" s="244"/>
      <c r="G32" s="24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192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50"/>
      <c r="D33" s="245"/>
      <c r="E33" s="245"/>
      <c r="F33" s="245"/>
      <c r="G33" s="245"/>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193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36">
        <v>10</v>
      </c>
      <c r="B34" s="237" t="s">
        <v>220</v>
      </c>
      <c r="C34" s="248" t="s">
        <v>221</v>
      </c>
      <c r="D34" s="238" t="s">
        <v>185</v>
      </c>
      <c r="E34" s="239">
        <v>1</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186</v>
      </c>
      <c r="T34" s="242" t="s">
        <v>187</v>
      </c>
      <c r="U34" s="224">
        <v>0</v>
      </c>
      <c r="V34" s="224">
        <f>ROUND(E34*U34,2)</f>
        <v>0</v>
      </c>
      <c r="W34" s="224"/>
      <c r="X34" s="224" t="s">
        <v>188</v>
      </c>
      <c r="Y34" s="224" t="s">
        <v>189</v>
      </c>
      <c r="Z34" s="214"/>
      <c r="AA34" s="214"/>
      <c r="AB34" s="214"/>
      <c r="AC34" s="214"/>
      <c r="AD34" s="214"/>
      <c r="AE34" s="214"/>
      <c r="AF34" s="214"/>
      <c r="AG34" s="214" t="s">
        <v>190</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49" t="s">
        <v>222</v>
      </c>
      <c r="D35" s="244"/>
      <c r="E35" s="244"/>
      <c r="F35" s="244"/>
      <c r="G35" s="24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192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50"/>
      <c r="D36" s="245"/>
      <c r="E36" s="245"/>
      <c r="F36" s="245"/>
      <c r="G36" s="245"/>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193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6">
        <v>11</v>
      </c>
      <c r="B37" s="237" t="s">
        <v>223</v>
      </c>
      <c r="C37" s="248" t="s">
        <v>224</v>
      </c>
      <c r="D37" s="238" t="s">
        <v>185</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186</v>
      </c>
      <c r="T37" s="242" t="s">
        <v>187</v>
      </c>
      <c r="U37" s="224">
        <v>0</v>
      </c>
      <c r="V37" s="224">
        <f>ROUND(E37*U37,2)</f>
        <v>0</v>
      </c>
      <c r="W37" s="224"/>
      <c r="X37" s="224" t="s">
        <v>188</v>
      </c>
      <c r="Y37" s="224" t="s">
        <v>189</v>
      </c>
      <c r="Z37" s="214"/>
      <c r="AA37" s="214"/>
      <c r="AB37" s="214"/>
      <c r="AC37" s="214"/>
      <c r="AD37" s="214"/>
      <c r="AE37" s="214"/>
      <c r="AF37" s="214"/>
      <c r="AG37" s="214" t="s">
        <v>190</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51"/>
      <c r="D38" s="246"/>
      <c r="E38" s="246"/>
      <c r="F38" s="246"/>
      <c r="G38" s="246"/>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193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6">
        <v>12</v>
      </c>
      <c r="B39" s="237" t="s">
        <v>225</v>
      </c>
      <c r="C39" s="248" t="s">
        <v>226</v>
      </c>
      <c r="D39" s="238" t="s">
        <v>185</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186</v>
      </c>
      <c r="T39" s="242" t="s">
        <v>187</v>
      </c>
      <c r="U39" s="224">
        <v>0</v>
      </c>
      <c r="V39" s="224">
        <f>ROUND(E39*U39,2)</f>
        <v>0</v>
      </c>
      <c r="W39" s="224"/>
      <c r="X39" s="224" t="s">
        <v>188</v>
      </c>
      <c r="Y39" s="224" t="s">
        <v>189</v>
      </c>
      <c r="Z39" s="214"/>
      <c r="AA39" s="214"/>
      <c r="AB39" s="214"/>
      <c r="AC39" s="214"/>
      <c r="AD39" s="214"/>
      <c r="AE39" s="214"/>
      <c r="AF39" s="214"/>
      <c r="AG39" s="214" t="s">
        <v>190</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2" x14ac:dyDescent="0.2">
      <c r="A40" s="221"/>
      <c r="B40" s="222"/>
      <c r="C40" s="249" t="s">
        <v>227</v>
      </c>
      <c r="D40" s="244"/>
      <c r="E40" s="244"/>
      <c r="F40" s="244"/>
      <c r="G40" s="24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192</v>
      </c>
      <c r="AH40" s="214"/>
      <c r="AI40" s="214"/>
      <c r="AJ40" s="214"/>
      <c r="AK40" s="214"/>
      <c r="AL40" s="214"/>
      <c r="AM40" s="214"/>
      <c r="AN40" s="214"/>
      <c r="AO40" s="214"/>
      <c r="AP40" s="214"/>
      <c r="AQ40" s="214"/>
      <c r="AR40" s="214"/>
      <c r="AS40" s="214"/>
      <c r="AT40" s="214"/>
      <c r="AU40" s="214"/>
      <c r="AV40" s="214"/>
      <c r="AW40" s="214"/>
      <c r="AX40" s="214"/>
      <c r="AY40" s="214"/>
      <c r="AZ40" s="214"/>
      <c r="BA40" s="243" t="str">
        <f>C40</f>
        <v>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B40" s="214"/>
      <c r="BC40" s="214"/>
      <c r="BD40" s="214"/>
      <c r="BE40" s="214"/>
      <c r="BF40" s="214"/>
      <c r="BG40" s="214"/>
      <c r="BH40" s="214"/>
    </row>
    <row r="41" spans="1:60" outlineLevel="2" x14ac:dyDescent="0.2">
      <c r="A41" s="221"/>
      <c r="B41" s="222"/>
      <c r="C41" s="250"/>
      <c r="D41" s="245"/>
      <c r="E41" s="245"/>
      <c r="F41" s="245"/>
      <c r="G41" s="245"/>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193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36">
        <v>13</v>
      </c>
      <c r="B42" s="237" t="s">
        <v>228</v>
      </c>
      <c r="C42" s="248" t="s">
        <v>229</v>
      </c>
      <c r="D42" s="238" t="s">
        <v>185</v>
      </c>
      <c r="E42" s="239">
        <v>1</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c r="S42" s="241" t="s">
        <v>186</v>
      </c>
      <c r="T42" s="242" t="s">
        <v>187</v>
      </c>
      <c r="U42" s="224">
        <v>0</v>
      </c>
      <c r="V42" s="224">
        <f>ROUND(E42*U42,2)</f>
        <v>0</v>
      </c>
      <c r="W42" s="224"/>
      <c r="X42" s="224" t="s">
        <v>188</v>
      </c>
      <c r="Y42" s="224" t="s">
        <v>189</v>
      </c>
      <c r="Z42" s="214"/>
      <c r="AA42" s="214"/>
      <c r="AB42" s="214"/>
      <c r="AC42" s="214"/>
      <c r="AD42" s="214"/>
      <c r="AE42" s="214"/>
      <c r="AF42" s="214"/>
      <c r="AG42" s="214" t="s">
        <v>190</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2" x14ac:dyDescent="0.2">
      <c r="A43" s="221"/>
      <c r="B43" s="222"/>
      <c r="C43" s="249" t="s">
        <v>230</v>
      </c>
      <c r="D43" s="244"/>
      <c r="E43" s="244"/>
      <c r="F43" s="244"/>
      <c r="G43" s="24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192</v>
      </c>
      <c r="AH43" s="214"/>
      <c r="AI43" s="214"/>
      <c r="AJ43" s="214"/>
      <c r="AK43" s="214"/>
      <c r="AL43" s="214"/>
      <c r="AM43" s="214"/>
      <c r="AN43" s="214"/>
      <c r="AO43" s="214"/>
      <c r="AP43" s="214"/>
      <c r="AQ43" s="214"/>
      <c r="AR43" s="214"/>
      <c r="AS43" s="214"/>
      <c r="AT43" s="214"/>
      <c r="AU43" s="214"/>
      <c r="AV43" s="214"/>
      <c r="AW43" s="214"/>
      <c r="AX43" s="214"/>
      <c r="AY43" s="214"/>
      <c r="AZ43" s="214"/>
      <c r="BA43" s="243" t="str">
        <f>C43</f>
        <v>Náklady a poplatky spojené s užíváním veřejných ploch a prostranství, pokud jsou stavebními pracemi nebo souvisejícími činnostmi dotčeny, a to včetně užívání ploch v souvislosti s uložením stavebního materiálu nebo stavebního odpadu.</v>
      </c>
      <c r="BB43" s="214"/>
      <c r="BC43" s="214"/>
      <c r="BD43" s="214"/>
      <c r="BE43" s="214"/>
      <c r="BF43" s="214"/>
      <c r="BG43" s="214"/>
      <c r="BH43" s="214"/>
    </row>
    <row r="44" spans="1:60" outlineLevel="2" x14ac:dyDescent="0.2">
      <c r="A44" s="221"/>
      <c r="B44" s="222"/>
      <c r="C44" s="250"/>
      <c r="D44" s="245"/>
      <c r="E44" s="245"/>
      <c r="F44" s="245"/>
      <c r="G44" s="245"/>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193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6">
        <v>14</v>
      </c>
      <c r="B45" s="237" t="s">
        <v>231</v>
      </c>
      <c r="C45" s="248" t="s">
        <v>232</v>
      </c>
      <c r="D45" s="238" t="s">
        <v>185</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186</v>
      </c>
      <c r="T45" s="242" t="s">
        <v>187</v>
      </c>
      <c r="U45" s="224">
        <v>0</v>
      </c>
      <c r="V45" s="224">
        <f>ROUND(E45*U45,2)</f>
        <v>0</v>
      </c>
      <c r="W45" s="224"/>
      <c r="X45" s="224" t="s">
        <v>188</v>
      </c>
      <c r="Y45" s="224" t="s">
        <v>189</v>
      </c>
      <c r="Z45" s="214"/>
      <c r="AA45" s="214"/>
      <c r="AB45" s="214"/>
      <c r="AC45" s="214"/>
      <c r="AD45" s="214"/>
      <c r="AE45" s="214"/>
      <c r="AF45" s="214"/>
      <c r="AG45" s="214" t="s">
        <v>190</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33.75" outlineLevel="2" x14ac:dyDescent="0.2">
      <c r="A46" s="221"/>
      <c r="B46" s="222"/>
      <c r="C46" s="249" t="s">
        <v>233</v>
      </c>
      <c r="D46" s="244"/>
      <c r="E46" s="244"/>
      <c r="F46" s="244"/>
      <c r="G46" s="24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192</v>
      </c>
      <c r="AH46" s="214"/>
      <c r="AI46" s="214"/>
      <c r="AJ46" s="214"/>
      <c r="AK46" s="214"/>
      <c r="AL46" s="214"/>
      <c r="AM46" s="214"/>
      <c r="AN46" s="214"/>
      <c r="AO46" s="214"/>
      <c r="AP46" s="214"/>
      <c r="AQ46" s="214"/>
      <c r="AR46" s="214"/>
      <c r="AS46" s="214"/>
      <c r="AT46" s="214"/>
      <c r="AU46" s="214"/>
      <c r="AV46" s="214"/>
      <c r="AW46" s="214"/>
      <c r="AX46" s="214"/>
      <c r="AY46" s="214"/>
      <c r="AZ46" s="214"/>
      <c r="BA46" s="243" t="str">
        <f>C46</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46" s="214"/>
      <c r="BC46" s="214"/>
      <c r="BD46" s="214"/>
      <c r="BE46" s="214"/>
      <c r="BF46" s="214"/>
      <c r="BG46" s="214"/>
      <c r="BH46" s="214"/>
    </row>
    <row r="47" spans="1:60" outlineLevel="2" x14ac:dyDescent="0.2">
      <c r="A47" s="221"/>
      <c r="B47" s="222"/>
      <c r="C47" s="250"/>
      <c r="D47" s="245"/>
      <c r="E47" s="245"/>
      <c r="F47" s="245"/>
      <c r="G47" s="245"/>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193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36">
        <v>15</v>
      </c>
      <c r="B48" s="237" t="s">
        <v>234</v>
      </c>
      <c r="C48" s="248" t="s">
        <v>235</v>
      </c>
      <c r="D48" s="238" t="s">
        <v>185</v>
      </c>
      <c r="E48" s="239">
        <v>1</v>
      </c>
      <c r="F48" s="240"/>
      <c r="G48" s="241">
        <f>ROUND(E48*F48,2)</f>
        <v>0</v>
      </c>
      <c r="H48" s="240"/>
      <c r="I48" s="241">
        <f>ROUND(E48*H48,2)</f>
        <v>0</v>
      </c>
      <c r="J48" s="240"/>
      <c r="K48" s="241">
        <f>ROUND(E48*J48,2)</f>
        <v>0</v>
      </c>
      <c r="L48" s="241">
        <v>21</v>
      </c>
      <c r="M48" s="241">
        <f>G48*(1+L48/100)</f>
        <v>0</v>
      </c>
      <c r="N48" s="239">
        <v>0</v>
      </c>
      <c r="O48" s="239">
        <f>ROUND(E48*N48,2)</f>
        <v>0</v>
      </c>
      <c r="P48" s="239">
        <v>0</v>
      </c>
      <c r="Q48" s="239">
        <f>ROUND(E48*P48,2)</f>
        <v>0</v>
      </c>
      <c r="R48" s="241"/>
      <c r="S48" s="241" t="s">
        <v>186</v>
      </c>
      <c r="T48" s="242" t="s">
        <v>187</v>
      </c>
      <c r="U48" s="224">
        <v>0</v>
      </c>
      <c r="V48" s="224">
        <f>ROUND(E48*U48,2)</f>
        <v>0</v>
      </c>
      <c r="W48" s="224"/>
      <c r="X48" s="224" t="s">
        <v>188</v>
      </c>
      <c r="Y48" s="224" t="s">
        <v>189</v>
      </c>
      <c r="Z48" s="214"/>
      <c r="AA48" s="214"/>
      <c r="AB48" s="214"/>
      <c r="AC48" s="214"/>
      <c r="AD48" s="214"/>
      <c r="AE48" s="214"/>
      <c r="AF48" s="214"/>
      <c r="AG48" s="214" t="s">
        <v>190</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51"/>
      <c r="D49" s="246"/>
      <c r="E49" s="246"/>
      <c r="F49" s="246"/>
      <c r="G49" s="246"/>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193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36">
        <v>16</v>
      </c>
      <c r="B50" s="237" t="s">
        <v>236</v>
      </c>
      <c r="C50" s="248" t="s">
        <v>237</v>
      </c>
      <c r="D50" s="238" t="s">
        <v>185</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186</v>
      </c>
      <c r="T50" s="242" t="s">
        <v>187</v>
      </c>
      <c r="U50" s="224">
        <v>0</v>
      </c>
      <c r="V50" s="224">
        <f>ROUND(E50*U50,2)</f>
        <v>0</v>
      </c>
      <c r="W50" s="224"/>
      <c r="X50" s="224" t="s">
        <v>188</v>
      </c>
      <c r="Y50" s="224" t="s">
        <v>189</v>
      </c>
      <c r="Z50" s="214"/>
      <c r="AA50" s="214"/>
      <c r="AB50" s="214"/>
      <c r="AC50" s="214"/>
      <c r="AD50" s="214"/>
      <c r="AE50" s="214"/>
      <c r="AF50" s="214"/>
      <c r="AG50" s="214" t="s">
        <v>190</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2" x14ac:dyDescent="0.2">
      <c r="A51" s="221"/>
      <c r="B51" s="222"/>
      <c r="C51" s="249" t="s">
        <v>238</v>
      </c>
      <c r="D51" s="244"/>
      <c r="E51" s="244"/>
      <c r="F51" s="244"/>
      <c r="G51" s="24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192</v>
      </c>
      <c r="AH51" s="214"/>
      <c r="AI51" s="214"/>
      <c r="AJ51" s="214"/>
      <c r="AK51" s="214"/>
      <c r="AL51" s="214"/>
      <c r="AM51" s="214"/>
      <c r="AN51" s="214"/>
      <c r="AO51" s="214"/>
      <c r="AP51" s="214"/>
      <c r="AQ51" s="214"/>
      <c r="AR51" s="214"/>
      <c r="AS51" s="214"/>
      <c r="AT51" s="214"/>
      <c r="AU51" s="214"/>
      <c r="AV51" s="214"/>
      <c r="AW51" s="214"/>
      <c r="AX51" s="214"/>
      <c r="AY51" s="214"/>
      <c r="AZ51" s="214"/>
      <c r="BA51" s="243" t="str">
        <f>C51</f>
        <v>Náklady na individuální zkoušky dodaných a smontovaných technologických zařízení včetně komplexního vyzkoušení. Zejména vzduchotechnickcýh jednotek a zařízení, koncových prvků silnoproudé a slaboproudé instalace, technologického řídícího systému.</v>
      </c>
      <c r="BB51" s="214"/>
      <c r="BC51" s="214"/>
      <c r="BD51" s="214"/>
      <c r="BE51" s="214"/>
      <c r="BF51" s="214"/>
      <c r="BG51" s="214"/>
      <c r="BH51" s="214"/>
    </row>
    <row r="52" spans="1:60" outlineLevel="2" x14ac:dyDescent="0.2">
      <c r="A52" s="221"/>
      <c r="B52" s="222"/>
      <c r="C52" s="250"/>
      <c r="D52" s="245"/>
      <c r="E52" s="245"/>
      <c r="F52" s="245"/>
      <c r="G52" s="245"/>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193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36">
        <v>17</v>
      </c>
      <c r="B53" s="237" t="s">
        <v>239</v>
      </c>
      <c r="C53" s="248" t="s">
        <v>240</v>
      </c>
      <c r="D53" s="238" t="s">
        <v>185</v>
      </c>
      <c r="E53" s="239">
        <v>1</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186</v>
      </c>
      <c r="T53" s="242" t="s">
        <v>187</v>
      </c>
      <c r="U53" s="224">
        <v>0</v>
      </c>
      <c r="V53" s="224">
        <f>ROUND(E53*U53,2)</f>
        <v>0</v>
      </c>
      <c r="W53" s="224"/>
      <c r="X53" s="224" t="s">
        <v>188</v>
      </c>
      <c r="Y53" s="224" t="s">
        <v>189</v>
      </c>
      <c r="Z53" s="214"/>
      <c r="AA53" s="214"/>
      <c r="AB53" s="214"/>
      <c r="AC53" s="214"/>
      <c r="AD53" s="214"/>
      <c r="AE53" s="214"/>
      <c r="AF53" s="214"/>
      <c r="AG53" s="214" t="s">
        <v>190</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51"/>
      <c r="D54" s="246"/>
      <c r="E54" s="246"/>
      <c r="F54" s="246"/>
      <c r="G54" s="246"/>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193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6">
        <v>18</v>
      </c>
      <c r="B55" s="237" t="s">
        <v>241</v>
      </c>
      <c r="C55" s="248" t="s">
        <v>242</v>
      </c>
      <c r="D55" s="238" t="s">
        <v>185</v>
      </c>
      <c r="E55" s="239">
        <v>1</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186</v>
      </c>
      <c r="T55" s="242" t="s">
        <v>187</v>
      </c>
      <c r="U55" s="224">
        <v>0</v>
      </c>
      <c r="V55" s="224">
        <f>ROUND(E55*U55,2)</f>
        <v>0</v>
      </c>
      <c r="W55" s="224"/>
      <c r="X55" s="224" t="s">
        <v>188</v>
      </c>
      <c r="Y55" s="224" t="s">
        <v>189</v>
      </c>
      <c r="Z55" s="214"/>
      <c r="AA55" s="214"/>
      <c r="AB55" s="214"/>
      <c r="AC55" s="214"/>
      <c r="AD55" s="214"/>
      <c r="AE55" s="214"/>
      <c r="AF55" s="214"/>
      <c r="AG55" s="214" t="s">
        <v>190</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51"/>
      <c r="D56" s="246"/>
      <c r="E56" s="246"/>
      <c r="F56" s="246"/>
      <c r="G56" s="246"/>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193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36">
        <v>19</v>
      </c>
      <c r="B57" s="237" t="s">
        <v>243</v>
      </c>
      <c r="C57" s="248" t="s">
        <v>244</v>
      </c>
      <c r="D57" s="238" t="s">
        <v>185</v>
      </c>
      <c r="E57" s="239">
        <v>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186</v>
      </c>
      <c r="T57" s="242" t="s">
        <v>187</v>
      </c>
      <c r="U57" s="224">
        <v>0</v>
      </c>
      <c r="V57" s="224">
        <f>ROUND(E57*U57,2)</f>
        <v>0</v>
      </c>
      <c r="W57" s="224"/>
      <c r="X57" s="224" t="s">
        <v>188</v>
      </c>
      <c r="Y57" s="224" t="s">
        <v>189</v>
      </c>
      <c r="Z57" s="214"/>
      <c r="AA57" s="214"/>
      <c r="AB57" s="214"/>
      <c r="AC57" s="214"/>
      <c r="AD57" s="214"/>
      <c r="AE57" s="214"/>
      <c r="AF57" s="214"/>
      <c r="AG57" s="214" t="s">
        <v>190</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51"/>
      <c r="D58" s="246"/>
      <c r="E58" s="246"/>
      <c r="F58" s="246"/>
      <c r="G58" s="246"/>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193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6">
        <v>20</v>
      </c>
      <c r="B59" s="237" t="s">
        <v>245</v>
      </c>
      <c r="C59" s="248" t="s">
        <v>246</v>
      </c>
      <c r="D59" s="238" t="s">
        <v>185</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186</v>
      </c>
      <c r="T59" s="242" t="s">
        <v>187</v>
      </c>
      <c r="U59" s="224">
        <v>0</v>
      </c>
      <c r="V59" s="224">
        <f>ROUND(E59*U59,2)</f>
        <v>0</v>
      </c>
      <c r="W59" s="224"/>
      <c r="X59" s="224" t="s">
        <v>188</v>
      </c>
      <c r="Y59" s="224" t="s">
        <v>189</v>
      </c>
      <c r="Z59" s="214"/>
      <c r="AA59" s="214"/>
      <c r="AB59" s="214"/>
      <c r="AC59" s="214"/>
      <c r="AD59" s="214"/>
      <c r="AE59" s="214"/>
      <c r="AF59" s="214"/>
      <c r="AG59" s="214" t="s">
        <v>190</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49" t="s">
        <v>247</v>
      </c>
      <c r="D60" s="244"/>
      <c r="E60" s="244"/>
      <c r="F60" s="244"/>
      <c r="G60" s="24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192</v>
      </c>
      <c r="AH60" s="214"/>
      <c r="AI60" s="214"/>
      <c r="AJ60" s="214"/>
      <c r="AK60" s="214"/>
      <c r="AL60" s="214"/>
      <c r="AM60" s="214"/>
      <c r="AN60" s="214"/>
      <c r="AO60" s="214"/>
      <c r="AP60" s="214"/>
      <c r="AQ60" s="214"/>
      <c r="AR60" s="214"/>
      <c r="AS60" s="214"/>
      <c r="AT60" s="214"/>
      <c r="AU60" s="214"/>
      <c r="AV60" s="214"/>
      <c r="AW60" s="214"/>
      <c r="AX60" s="214"/>
      <c r="AY60" s="214"/>
      <c r="AZ60" s="214"/>
      <c r="BA60" s="243" t="str">
        <f>C60</f>
        <v>Náklady na vyhotovení dokumentace skutečného provedení stavby a její předání objednateli v požadované formě a požadovaném počtu.</v>
      </c>
      <c r="BB60" s="214"/>
      <c r="BC60" s="214"/>
      <c r="BD60" s="214"/>
      <c r="BE60" s="214"/>
      <c r="BF60" s="214"/>
      <c r="BG60" s="214"/>
      <c r="BH60" s="214"/>
    </row>
    <row r="61" spans="1:60" outlineLevel="2" x14ac:dyDescent="0.2">
      <c r="A61" s="221"/>
      <c r="B61" s="222"/>
      <c r="C61" s="250"/>
      <c r="D61" s="245"/>
      <c r="E61" s="245"/>
      <c r="F61" s="245"/>
      <c r="G61" s="245"/>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193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x14ac:dyDescent="0.2">
      <c r="A62" s="3"/>
      <c r="B62" s="4"/>
      <c r="C62" s="252"/>
      <c r="D62" s="6"/>
      <c r="E62" s="3"/>
      <c r="F62" s="3"/>
      <c r="G62" s="3"/>
      <c r="H62" s="3"/>
      <c r="I62" s="3"/>
      <c r="J62" s="3"/>
      <c r="K62" s="3"/>
      <c r="L62" s="3"/>
      <c r="M62" s="3"/>
      <c r="N62" s="3"/>
      <c r="O62" s="3"/>
      <c r="P62" s="3"/>
      <c r="Q62" s="3"/>
      <c r="R62" s="3"/>
      <c r="S62" s="3"/>
      <c r="T62" s="3"/>
      <c r="U62" s="3"/>
      <c r="V62" s="3"/>
      <c r="W62" s="3"/>
      <c r="X62" s="3"/>
      <c r="Y62" s="3"/>
      <c r="AE62">
        <v>15</v>
      </c>
      <c r="AF62">
        <v>21</v>
      </c>
      <c r="AG62" t="s">
        <v>167</v>
      </c>
    </row>
    <row r="63" spans="1:60" x14ac:dyDescent="0.2">
      <c r="A63" s="217"/>
      <c r="B63" s="218" t="s">
        <v>29</v>
      </c>
      <c r="C63" s="253"/>
      <c r="D63" s="219"/>
      <c r="E63" s="220"/>
      <c r="F63" s="220"/>
      <c r="G63" s="235">
        <f>G8+G30</f>
        <v>0</v>
      </c>
      <c r="H63" s="3"/>
      <c r="I63" s="3"/>
      <c r="J63" s="3"/>
      <c r="K63" s="3"/>
      <c r="L63" s="3"/>
      <c r="M63" s="3"/>
      <c r="N63" s="3"/>
      <c r="O63" s="3"/>
      <c r="P63" s="3"/>
      <c r="Q63" s="3"/>
      <c r="R63" s="3"/>
      <c r="S63" s="3"/>
      <c r="T63" s="3"/>
      <c r="U63" s="3"/>
      <c r="V63" s="3"/>
      <c r="W63" s="3"/>
      <c r="X63" s="3"/>
      <c r="Y63" s="3"/>
      <c r="AE63">
        <f>SUMIF(L7:L61,AE62,G7:G61)</f>
        <v>0</v>
      </c>
      <c r="AF63">
        <f>SUMIF(L7:L61,AF62,G7:G61)</f>
        <v>0</v>
      </c>
      <c r="AG63" t="s">
        <v>248</v>
      </c>
    </row>
    <row r="64" spans="1:60" x14ac:dyDescent="0.2">
      <c r="C64" s="254"/>
      <c r="D64" s="10"/>
      <c r="AG64" t="s">
        <v>249</v>
      </c>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1+RI/jmJmFhdd3aRtb1vMGxIoymHkiIcOoAKf9vZc4ptl+o9d34kvUSqySP7de7KOK42wXHboJ47ZvDtjo7bg==" saltValue="laJRPFGiohJUMnrOXwWgxg==" spinCount="100000" sheet="1" formatRows="0"/>
  <mergeCells count="36">
    <mergeCell ref="C52:G52"/>
    <mergeCell ref="C54:G54"/>
    <mergeCell ref="C56:G56"/>
    <mergeCell ref="C58:G58"/>
    <mergeCell ref="C60:G60"/>
    <mergeCell ref="C61:G61"/>
    <mergeCell ref="C43:G43"/>
    <mergeCell ref="C44:G44"/>
    <mergeCell ref="C46:G46"/>
    <mergeCell ref="C47:G47"/>
    <mergeCell ref="C49:G49"/>
    <mergeCell ref="C51:G51"/>
    <mergeCell ref="C33:G33"/>
    <mergeCell ref="C35:G35"/>
    <mergeCell ref="C36:G36"/>
    <mergeCell ref="C38:G38"/>
    <mergeCell ref="C40:G40"/>
    <mergeCell ref="C41:G41"/>
    <mergeCell ref="C22:G22"/>
    <mergeCell ref="C24:G24"/>
    <mergeCell ref="C25:G25"/>
    <mergeCell ref="C27:G27"/>
    <mergeCell ref="C29:G29"/>
    <mergeCell ref="C32:G32"/>
    <mergeCell ref="C13:G13"/>
    <mergeCell ref="C14:G14"/>
    <mergeCell ref="C16:G16"/>
    <mergeCell ref="C17:G17"/>
    <mergeCell ref="C19:G19"/>
    <mergeCell ref="C21:G21"/>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D7EB-2A4B-44F4-8BD7-2C753290001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250</v>
      </c>
      <c r="B1" s="199"/>
      <c r="C1" s="199"/>
      <c r="D1" s="199"/>
      <c r="E1" s="199"/>
      <c r="F1" s="199"/>
      <c r="G1" s="199"/>
      <c r="AG1" t="s">
        <v>154</v>
      </c>
    </row>
    <row r="2" spans="1:60" ht="24.95" customHeight="1" x14ac:dyDescent="0.2">
      <c r="A2" s="200" t="s">
        <v>7</v>
      </c>
      <c r="B2" s="49" t="s">
        <v>45</v>
      </c>
      <c r="C2" s="203" t="s">
        <v>46</v>
      </c>
      <c r="D2" s="201"/>
      <c r="E2" s="201"/>
      <c r="F2" s="201"/>
      <c r="G2" s="202"/>
      <c r="AG2" t="s">
        <v>155</v>
      </c>
    </row>
    <row r="3" spans="1:60" ht="24.95" customHeight="1" x14ac:dyDescent="0.2">
      <c r="A3" s="200" t="s">
        <v>8</v>
      </c>
      <c r="B3" s="49" t="s">
        <v>64</v>
      </c>
      <c r="C3" s="203" t="s">
        <v>65</v>
      </c>
      <c r="D3" s="201"/>
      <c r="E3" s="201"/>
      <c r="F3" s="201"/>
      <c r="G3" s="202"/>
      <c r="AC3" s="178" t="s">
        <v>155</v>
      </c>
      <c r="AG3" t="s">
        <v>157</v>
      </c>
    </row>
    <row r="4" spans="1:60" ht="24.95" customHeight="1" x14ac:dyDescent="0.2">
      <c r="A4" s="204" t="s">
        <v>9</v>
      </c>
      <c r="B4" s="205" t="s">
        <v>66</v>
      </c>
      <c r="C4" s="206" t="s">
        <v>65</v>
      </c>
      <c r="D4" s="207"/>
      <c r="E4" s="207"/>
      <c r="F4" s="207"/>
      <c r="G4" s="208"/>
      <c r="AG4" t="s">
        <v>158</v>
      </c>
    </row>
    <row r="5" spans="1:60" x14ac:dyDescent="0.2">
      <c r="D5" s="10"/>
    </row>
    <row r="6" spans="1:60" ht="38.25" x14ac:dyDescent="0.2">
      <c r="A6" s="210" t="s">
        <v>159</v>
      </c>
      <c r="B6" s="212" t="s">
        <v>160</v>
      </c>
      <c r="C6" s="212" t="s">
        <v>161</v>
      </c>
      <c r="D6" s="211" t="s">
        <v>162</v>
      </c>
      <c r="E6" s="210" t="s">
        <v>163</v>
      </c>
      <c r="F6" s="209" t="s">
        <v>164</v>
      </c>
      <c r="G6" s="210" t="s">
        <v>29</v>
      </c>
      <c r="H6" s="213" t="s">
        <v>30</v>
      </c>
      <c r="I6" s="213" t="s">
        <v>165</v>
      </c>
      <c r="J6" s="213" t="s">
        <v>31</v>
      </c>
      <c r="K6" s="213" t="s">
        <v>166</v>
      </c>
      <c r="L6" s="213" t="s">
        <v>167</v>
      </c>
      <c r="M6" s="213" t="s">
        <v>168</v>
      </c>
      <c r="N6" s="213" t="s">
        <v>169</v>
      </c>
      <c r="O6" s="213" t="s">
        <v>170</v>
      </c>
      <c r="P6" s="213" t="s">
        <v>171</v>
      </c>
      <c r="Q6" s="213" t="s">
        <v>172</v>
      </c>
      <c r="R6" s="213" t="s">
        <v>173</v>
      </c>
      <c r="S6" s="213" t="s">
        <v>174</v>
      </c>
      <c r="T6" s="213" t="s">
        <v>175</v>
      </c>
      <c r="U6" s="213" t="s">
        <v>176</v>
      </c>
      <c r="V6" s="213" t="s">
        <v>177</v>
      </c>
      <c r="W6" s="213" t="s">
        <v>178</v>
      </c>
      <c r="X6" s="213" t="s">
        <v>179</v>
      </c>
      <c r="Y6" s="213" t="s">
        <v>180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181</v>
      </c>
      <c r="B8" s="230" t="s">
        <v>129</v>
      </c>
      <c r="C8" s="247" t="s">
        <v>130</v>
      </c>
      <c r="D8" s="231"/>
      <c r="E8" s="232"/>
      <c r="F8" s="233"/>
      <c r="G8" s="233">
        <f>SUMIF(AG9:AG10,"&lt;&gt;NOR",G9:G10)</f>
        <v>0</v>
      </c>
      <c r="H8" s="233"/>
      <c r="I8" s="233">
        <f>SUM(I9:I10)</f>
        <v>0</v>
      </c>
      <c r="J8" s="233"/>
      <c r="K8" s="233">
        <f>SUM(K9:K10)</f>
        <v>0</v>
      </c>
      <c r="L8" s="233"/>
      <c r="M8" s="233">
        <f>SUM(M9:M10)</f>
        <v>0</v>
      </c>
      <c r="N8" s="232"/>
      <c r="O8" s="232">
        <f>SUM(O9:O10)</f>
        <v>0</v>
      </c>
      <c r="P8" s="232"/>
      <c r="Q8" s="232">
        <f>SUM(Q9:Q10)</f>
        <v>0</v>
      </c>
      <c r="R8" s="233"/>
      <c r="S8" s="233"/>
      <c r="T8" s="234"/>
      <c r="U8" s="228"/>
      <c r="V8" s="228">
        <f>SUM(V9:V10)</f>
        <v>0</v>
      </c>
      <c r="W8" s="228"/>
      <c r="X8" s="228"/>
      <c r="Y8" s="228"/>
      <c r="AG8" t="s">
        <v>182</v>
      </c>
    </row>
    <row r="9" spans="1:60" outlineLevel="1" x14ac:dyDescent="0.2">
      <c r="A9" s="236">
        <v>1</v>
      </c>
      <c r="B9" s="237" t="s">
        <v>251</v>
      </c>
      <c r="C9" s="248" t="s">
        <v>252</v>
      </c>
      <c r="D9" s="238" t="s">
        <v>253</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213</v>
      </c>
      <c r="T9" s="242" t="s">
        <v>187</v>
      </c>
      <c r="U9" s="224">
        <v>0</v>
      </c>
      <c r="V9" s="224">
        <f>ROUND(E9*U9,2)</f>
        <v>0</v>
      </c>
      <c r="W9" s="224"/>
      <c r="X9" s="224" t="s">
        <v>217</v>
      </c>
      <c r="Y9" s="224" t="s">
        <v>189</v>
      </c>
      <c r="Z9" s="214"/>
      <c r="AA9" s="214"/>
      <c r="AB9" s="214"/>
      <c r="AC9" s="214"/>
      <c r="AD9" s="214"/>
      <c r="AE9" s="214"/>
      <c r="AF9" s="214"/>
      <c r="AG9" s="214" t="s">
        <v>254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1"/>
      <c r="D10" s="246"/>
      <c r="E10" s="246"/>
      <c r="F10" s="246"/>
      <c r="G10" s="24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193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
      <c r="A11" s="229" t="s">
        <v>181</v>
      </c>
      <c r="B11" s="230" t="s">
        <v>131</v>
      </c>
      <c r="C11" s="247" t="s">
        <v>132</v>
      </c>
      <c r="D11" s="231"/>
      <c r="E11" s="232"/>
      <c r="F11" s="233"/>
      <c r="G11" s="233">
        <f>SUMIF(AG12:AG37,"&lt;&gt;NOR",G12:G37)</f>
        <v>0</v>
      </c>
      <c r="H11" s="233"/>
      <c r="I11" s="233">
        <f>SUM(I12:I37)</f>
        <v>0</v>
      </c>
      <c r="J11" s="233"/>
      <c r="K11" s="233">
        <f>SUM(K12:K37)</f>
        <v>0</v>
      </c>
      <c r="L11" s="233"/>
      <c r="M11" s="233">
        <f>SUM(M12:M37)</f>
        <v>0</v>
      </c>
      <c r="N11" s="232"/>
      <c r="O11" s="232">
        <f>SUM(O12:O37)</f>
        <v>9.75</v>
      </c>
      <c r="P11" s="232"/>
      <c r="Q11" s="232">
        <f>SUM(Q12:Q37)</f>
        <v>0</v>
      </c>
      <c r="R11" s="233"/>
      <c r="S11" s="233"/>
      <c r="T11" s="234"/>
      <c r="U11" s="228"/>
      <c r="V11" s="228">
        <f>SUM(V12:V37)</f>
        <v>12.18</v>
      </c>
      <c r="W11" s="228"/>
      <c r="X11" s="228"/>
      <c r="Y11" s="228"/>
      <c r="AG11" t="s">
        <v>182</v>
      </c>
    </row>
    <row r="12" spans="1:60" outlineLevel="1" x14ac:dyDescent="0.2">
      <c r="A12" s="236">
        <v>2</v>
      </c>
      <c r="B12" s="237" t="s">
        <v>255</v>
      </c>
      <c r="C12" s="248" t="s">
        <v>256</v>
      </c>
      <c r="D12" s="238" t="s">
        <v>257</v>
      </c>
      <c r="E12" s="239">
        <v>121.825</v>
      </c>
      <c r="F12" s="240"/>
      <c r="G12" s="241">
        <f>ROUND(E12*F12,2)</f>
        <v>0</v>
      </c>
      <c r="H12" s="240"/>
      <c r="I12" s="241">
        <f>ROUND(E12*H12,2)</f>
        <v>0</v>
      </c>
      <c r="J12" s="240"/>
      <c r="K12" s="241">
        <f>ROUND(E12*J12,2)</f>
        <v>0</v>
      </c>
      <c r="L12" s="241">
        <v>21</v>
      </c>
      <c r="M12" s="241">
        <f>G12*(1+L12/100)</f>
        <v>0</v>
      </c>
      <c r="N12" s="239">
        <v>0.08</v>
      </c>
      <c r="O12" s="239">
        <f>ROUND(E12*N12,2)</f>
        <v>9.75</v>
      </c>
      <c r="P12" s="239">
        <v>0</v>
      </c>
      <c r="Q12" s="239">
        <f>ROUND(E12*P12,2)</f>
        <v>0</v>
      </c>
      <c r="R12" s="241" t="s">
        <v>258</v>
      </c>
      <c r="S12" s="241" t="s">
        <v>186</v>
      </c>
      <c r="T12" s="242" t="s">
        <v>186</v>
      </c>
      <c r="U12" s="224">
        <v>0.1</v>
      </c>
      <c r="V12" s="224">
        <f>ROUND(E12*U12,2)</f>
        <v>12.18</v>
      </c>
      <c r="W12" s="224"/>
      <c r="X12" s="224" t="s">
        <v>217</v>
      </c>
      <c r="Y12" s="224" t="s">
        <v>189</v>
      </c>
      <c r="Z12" s="214"/>
      <c r="AA12" s="214"/>
      <c r="AB12" s="214"/>
      <c r="AC12" s="214"/>
      <c r="AD12" s="214"/>
      <c r="AE12" s="214"/>
      <c r="AF12" s="214"/>
      <c r="AG12" s="214" t="s">
        <v>254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4" t="s">
        <v>259</v>
      </c>
      <c r="D13" s="256"/>
      <c r="E13" s="257"/>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260</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65" t="s">
        <v>261</v>
      </c>
      <c r="D14" s="258"/>
      <c r="E14" s="259"/>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260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66" t="s">
        <v>262</v>
      </c>
      <c r="D15" s="258"/>
      <c r="E15" s="259"/>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260</v>
      </c>
      <c r="AH15" s="214">
        <v>2</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66" t="s">
        <v>263</v>
      </c>
      <c r="D16" s="258"/>
      <c r="E16" s="259"/>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260</v>
      </c>
      <c r="AH16" s="214">
        <v>2</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66" t="s">
        <v>264</v>
      </c>
      <c r="D17" s="258"/>
      <c r="E17" s="259">
        <v>38.776499999999999</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260</v>
      </c>
      <c r="AH17" s="214">
        <v>2</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66" t="s">
        <v>265</v>
      </c>
      <c r="D18" s="258"/>
      <c r="E18" s="259"/>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260</v>
      </c>
      <c r="AH18" s="214">
        <v>2</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66" t="s">
        <v>266</v>
      </c>
      <c r="D19" s="258"/>
      <c r="E19" s="259"/>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260</v>
      </c>
      <c r="AH19" s="214">
        <v>2</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6" t="s">
        <v>263</v>
      </c>
      <c r="D20" s="258"/>
      <c r="E20" s="259"/>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260</v>
      </c>
      <c r="AH20" s="214">
        <v>2</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66" t="s">
        <v>267</v>
      </c>
      <c r="D21" s="258"/>
      <c r="E21" s="259">
        <v>48.536999999999999</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260</v>
      </c>
      <c r="AH21" s="214">
        <v>2</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66" t="s">
        <v>268</v>
      </c>
      <c r="D22" s="258"/>
      <c r="E22" s="259">
        <v>11.16</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260</v>
      </c>
      <c r="AH22" s="214">
        <v>2</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6" t="s">
        <v>265</v>
      </c>
      <c r="D23" s="258"/>
      <c r="E23" s="259"/>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260</v>
      </c>
      <c r="AH23" s="214">
        <v>2</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6" t="s">
        <v>269</v>
      </c>
      <c r="D24" s="258"/>
      <c r="E24" s="259"/>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260</v>
      </c>
      <c r="AH24" s="214">
        <v>2</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6" t="s">
        <v>263</v>
      </c>
      <c r="D25" s="258"/>
      <c r="E25" s="259"/>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260</v>
      </c>
      <c r="AH25" s="214">
        <v>2</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6" t="s">
        <v>270</v>
      </c>
      <c r="D26" s="258"/>
      <c r="E26" s="259">
        <v>4.2480000000000002</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260</v>
      </c>
      <c r="AH26" s="214">
        <v>2</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6" t="s">
        <v>265</v>
      </c>
      <c r="D27" s="258"/>
      <c r="E27" s="259"/>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260</v>
      </c>
      <c r="AH27" s="214">
        <v>2</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66" t="s">
        <v>271</v>
      </c>
      <c r="D28" s="258"/>
      <c r="E28" s="259"/>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260</v>
      </c>
      <c r="AH28" s="214">
        <v>2</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66" t="s">
        <v>263</v>
      </c>
      <c r="D29" s="258"/>
      <c r="E29" s="259"/>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260</v>
      </c>
      <c r="AH29" s="214">
        <v>2</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6" t="s">
        <v>272</v>
      </c>
      <c r="D30" s="258"/>
      <c r="E30" s="259">
        <v>6.516</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260</v>
      </c>
      <c r="AH30" s="214">
        <v>2</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6" t="s">
        <v>265</v>
      </c>
      <c r="D31" s="258"/>
      <c r="E31" s="259"/>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260</v>
      </c>
      <c r="AH31" s="214">
        <v>2</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6" t="s">
        <v>273</v>
      </c>
      <c r="D32" s="258"/>
      <c r="E32" s="259">
        <v>1.5125</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260</v>
      </c>
      <c r="AH32" s="214">
        <v>2</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6" t="s">
        <v>265</v>
      </c>
      <c r="D33" s="258"/>
      <c r="E33" s="259"/>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260</v>
      </c>
      <c r="AH33" s="214">
        <v>2</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7" t="s">
        <v>274</v>
      </c>
      <c r="D34" s="260"/>
      <c r="E34" s="261">
        <v>110.75</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260</v>
      </c>
      <c r="AH34" s="214">
        <v>3</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65" t="s">
        <v>275</v>
      </c>
      <c r="D35" s="258"/>
      <c r="E35" s="259"/>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260</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64" t="s">
        <v>276</v>
      </c>
      <c r="D36" s="256"/>
      <c r="E36" s="257">
        <v>121.825</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260</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50"/>
      <c r="D37" s="245"/>
      <c r="E37" s="245"/>
      <c r="F37" s="245"/>
      <c r="G37" s="245"/>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193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x14ac:dyDescent="0.2">
      <c r="A38" s="229" t="s">
        <v>181</v>
      </c>
      <c r="B38" s="230" t="s">
        <v>133</v>
      </c>
      <c r="C38" s="247" t="s">
        <v>134</v>
      </c>
      <c r="D38" s="231"/>
      <c r="E38" s="232"/>
      <c r="F38" s="233"/>
      <c r="G38" s="233">
        <f>SUMIF(AG39:AG44,"&lt;&gt;NOR",G39:G44)</f>
        <v>0</v>
      </c>
      <c r="H38" s="233"/>
      <c r="I38" s="233">
        <f>SUM(I39:I44)</f>
        <v>0</v>
      </c>
      <c r="J38" s="233"/>
      <c r="K38" s="233">
        <f>SUM(K39:K44)</f>
        <v>0</v>
      </c>
      <c r="L38" s="233"/>
      <c r="M38" s="233">
        <f>SUM(M39:M44)</f>
        <v>0</v>
      </c>
      <c r="N38" s="232"/>
      <c r="O38" s="232">
        <f>SUM(O39:O44)</f>
        <v>0</v>
      </c>
      <c r="P38" s="232"/>
      <c r="Q38" s="232">
        <f>SUM(Q39:Q44)</f>
        <v>0.5</v>
      </c>
      <c r="R38" s="233"/>
      <c r="S38" s="233"/>
      <c r="T38" s="234"/>
      <c r="U38" s="228"/>
      <c r="V38" s="228">
        <f>SUM(V39:V44)</f>
        <v>2.67</v>
      </c>
      <c r="W38" s="228"/>
      <c r="X38" s="228"/>
      <c r="Y38" s="228"/>
      <c r="AG38" t="s">
        <v>182</v>
      </c>
    </row>
    <row r="39" spans="1:60" ht="22.5" outlineLevel="1" x14ac:dyDescent="0.2">
      <c r="A39" s="236">
        <v>3</v>
      </c>
      <c r="B39" s="237" t="s">
        <v>277</v>
      </c>
      <c r="C39" s="248" t="s">
        <v>278</v>
      </c>
      <c r="D39" s="238" t="s">
        <v>279</v>
      </c>
      <c r="E39" s="239">
        <v>0.22500000000000001</v>
      </c>
      <c r="F39" s="240"/>
      <c r="G39" s="241">
        <f>ROUND(E39*F39,2)</f>
        <v>0</v>
      </c>
      <c r="H39" s="240"/>
      <c r="I39" s="241">
        <f>ROUND(E39*H39,2)</f>
        <v>0</v>
      </c>
      <c r="J39" s="240"/>
      <c r="K39" s="241">
        <f>ROUND(E39*J39,2)</f>
        <v>0</v>
      </c>
      <c r="L39" s="241">
        <v>21</v>
      </c>
      <c r="M39" s="241">
        <f>G39*(1+L39/100)</f>
        <v>0</v>
      </c>
      <c r="N39" s="239">
        <v>0</v>
      </c>
      <c r="O39" s="239">
        <f>ROUND(E39*N39,2)</f>
        <v>0</v>
      </c>
      <c r="P39" s="239">
        <v>2.2000000000000002</v>
      </c>
      <c r="Q39" s="239">
        <f>ROUND(E39*P39,2)</f>
        <v>0.5</v>
      </c>
      <c r="R39" s="241" t="s">
        <v>280</v>
      </c>
      <c r="S39" s="241" t="s">
        <v>186</v>
      </c>
      <c r="T39" s="242" t="s">
        <v>186</v>
      </c>
      <c r="U39" s="224">
        <v>11.86</v>
      </c>
      <c r="V39" s="224">
        <f>ROUND(E39*U39,2)</f>
        <v>2.67</v>
      </c>
      <c r="W39" s="224"/>
      <c r="X39" s="224" t="s">
        <v>217</v>
      </c>
      <c r="Y39" s="224" t="s">
        <v>189</v>
      </c>
      <c r="Z39" s="214"/>
      <c r="AA39" s="214"/>
      <c r="AB39" s="214"/>
      <c r="AC39" s="214"/>
      <c r="AD39" s="214"/>
      <c r="AE39" s="214"/>
      <c r="AF39" s="214"/>
      <c r="AG39" s="214" t="s">
        <v>254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4" t="s">
        <v>281</v>
      </c>
      <c r="D40" s="256"/>
      <c r="E40" s="257"/>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260</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4" t="s">
        <v>282</v>
      </c>
      <c r="D41" s="256"/>
      <c r="E41" s="257">
        <v>5.3999999999999999E-2</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260</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4" t="s">
        <v>283</v>
      </c>
      <c r="D42" s="256"/>
      <c r="E42" s="257">
        <v>4.4999999999999998E-2</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260</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4" t="s">
        <v>284</v>
      </c>
      <c r="D43" s="256"/>
      <c r="E43" s="257">
        <v>0.126</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260</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0"/>
      <c r="D44" s="245"/>
      <c r="E44" s="245"/>
      <c r="F44" s="245"/>
      <c r="G44" s="245"/>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193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x14ac:dyDescent="0.2">
      <c r="A45" s="229" t="s">
        <v>181</v>
      </c>
      <c r="B45" s="230" t="s">
        <v>135</v>
      </c>
      <c r="C45" s="247" t="s">
        <v>136</v>
      </c>
      <c r="D45" s="231"/>
      <c r="E45" s="232"/>
      <c r="F45" s="233"/>
      <c r="G45" s="233">
        <f>SUMIF(AG46:AG48,"&lt;&gt;NOR",G46:G48)</f>
        <v>0</v>
      </c>
      <c r="H45" s="233"/>
      <c r="I45" s="233">
        <f>SUM(I46:I48)</f>
        <v>0</v>
      </c>
      <c r="J45" s="233"/>
      <c r="K45" s="233">
        <f>SUM(K46:K48)</f>
        <v>0</v>
      </c>
      <c r="L45" s="233"/>
      <c r="M45" s="233">
        <f>SUM(M46:M48)</f>
        <v>0</v>
      </c>
      <c r="N45" s="232"/>
      <c r="O45" s="232">
        <f>SUM(O46:O48)</f>
        <v>0</v>
      </c>
      <c r="P45" s="232"/>
      <c r="Q45" s="232">
        <f>SUM(Q46:Q48)</f>
        <v>0</v>
      </c>
      <c r="R45" s="233"/>
      <c r="S45" s="233"/>
      <c r="T45" s="234"/>
      <c r="U45" s="228"/>
      <c r="V45" s="228">
        <f>SUM(V46:V48)</f>
        <v>18.440000000000001</v>
      </c>
      <c r="W45" s="228"/>
      <c r="X45" s="228"/>
      <c r="Y45" s="228"/>
      <c r="AG45" t="s">
        <v>182</v>
      </c>
    </row>
    <row r="46" spans="1:60" ht="22.5" outlineLevel="1" x14ac:dyDescent="0.2">
      <c r="A46" s="236">
        <v>4</v>
      </c>
      <c r="B46" s="237" t="s">
        <v>285</v>
      </c>
      <c r="C46" s="248" t="s">
        <v>286</v>
      </c>
      <c r="D46" s="238" t="s">
        <v>287</v>
      </c>
      <c r="E46" s="239">
        <v>9.7460000000000004</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288</v>
      </c>
      <c r="S46" s="241" t="s">
        <v>186</v>
      </c>
      <c r="T46" s="242" t="s">
        <v>186</v>
      </c>
      <c r="U46" s="224">
        <v>1.8919999999999999</v>
      </c>
      <c r="V46" s="224">
        <f>ROUND(E46*U46,2)</f>
        <v>18.440000000000001</v>
      </c>
      <c r="W46" s="224"/>
      <c r="X46" s="224" t="s">
        <v>289</v>
      </c>
      <c r="Y46" s="224" t="s">
        <v>189</v>
      </c>
      <c r="Z46" s="214"/>
      <c r="AA46" s="214"/>
      <c r="AB46" s="214"/>
      <c r="AC46" s="214"/>
      <c r="AD46" s="214"/>
      <c r="AE46" s="214"/>
      <c r="AF46" s="214"/>
      <c r="AG46" s="214" t="s">
        <v>290</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68" t="s">
        <v>291</v>
      </c>
      <c r="D47" s="262"/>
      <c r="E47" s="262"/>
      <c r="F47" s="262"/>
      <c r="G47" s="262"/>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292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50"/>
      <c r="D48" s="245"/>
      <c r="E48" s="245"/>
      <c r="F48" s="245"/>
      <c r="G48" s="245"/>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193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x14ac:dyDescent="0.2">
      <c r="A49" s="229" t="s">
        <v>181</v>
      </c>
      <c r="B49" s="230" t="s">
        <v>137</v>
      </c>
      <c r="C49" s="247" t="s">
        <v>138</v>
      </c>
      <c r="D49" s="231"/>
      <c r="E49" s="232"/>
      <c r="F49" s="233"/>
      <c r="G49" s="233">
        <f>SUMIF(AG50:AG543,"&lt;&gt;NOR",G50:G543)</f>
        <v>0</v>
      </c>
      <c r="H49" s="233"/>
      <c r="I49" s="233">
        <f>SUM(I50:I543)</f>
        <v>0</v>
      </c>
      <c r="J49" s="233"/>
      <c r="K49" s="233">
        <f>SUM(K50:K543)</f>
        <v>0</v>
      </c>
      <c r="L49" s="233"/>
      <c r="M49" s="233">
        <f>SUM(M50:M543)</f>
        <v>0</v>
      </c>
      <c r="N49" s="232"/>
      <c r="O49" s="232">
        <f>SUM(O50:O543)</f>
        <v>37.47</v>
      </c>
      <c r="P49" s="232"/>
      <c r="Q49" s="232">
        <f>SUM(Q50:Q543)</f>
        <v>603.42999999999995</v>
      </c>
      <c r="R49" s="233"/>
      <c r="S49" s="233"/>
      <c r="T49" s="234"/>
      <c r="U49" s="228"/>
      <c r="V49" s="228">
        <f>SUM(V50:V543)</f>
        <v>1576.8599999999997</v>
      </c>
      <c r="W49" s="228"/>
      <c r="X49" s="228"/>
      <c r="Y49" s="228"/>
      <c r="AG49" t="s">
        <v>182</v>
      </c>
    </row>
    <row r="50" spans="1:60" outlineLevel="1" x14ac:dyDescent="0.2">
      <c r="A50" s="236">
        <v>5</v>
      </c>
      <c r="B50" s="237" t="s">
        <v>293</v>
      </c>
      <c r="C50" s="248" t="s">
        <v>294</v>
      </c>
      <c r="D50" s="238" t="s">
        <v>257</v>
      </c>
      <c r="E50" s="239">
        <v>1035.046</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295</v>
      </c>
      <c r="S50" s="241" t="s">
        <v>186</v>
      </c>
      <c r="T50" s="242" t="s">
        <v>186</v>
      </c>
      <c r="U50" s="224">
        <v>0.13</v>
      </c>
      <c r="V50" s="224">
        <f>ROUND(E50*U50,2)</f>
        <v>134.56</v>
      </c>
      <c r="W50" s="224"/>
      <c r="X50" s="224" t="s">
        <v>217</v>
      </c>
      <c r="Y50" s="224" t="s">
        <v>189</v>
      </c>
      <c r="Z50" s="214"/>
      <c r="AA50" s="214"/>
      <c r="AB50" s="214"/>
      <c r="AC50" s="214"/>
      <c r="AD50" s="214"/>
      <c r="AE50" s="214"/>
      <c r="AF50" s="214"/>
      <c r="AG50" s="214" t="s">
        <v>254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64" t="s">
        <v>296</v>
      </c>
      <c r="D51" s="256"/>
      <c r="E51" s="257"/>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260</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5" t="s">
        <v>261</v>
      </c>
      <c r="D52" s="258"/>
      <c r="E52" s="259"/>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260</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6" t="s">
        <v>262</v>
      </c>
      <c r="D53" s="258"/>
      <c r="E53" s="259"/>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260</v>
      </c>
      <c r="AH53" s="214">
        <v>2</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6" t="s">
        <v>297</v>
      </c>
      <c r="D54" s="258"/>
      <c r="E54" s="259">
        <v>446.214</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260</v>
      </c>
      <c r="AH54" s="214">
        <v>2</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66" t="s">
        <v>298</v>
      </c>
      <c r="D55" s="258"/>
      <c r="E55" s="259"/>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260</v>
      </c>
      <c r="AH55" s="214">
        <v>2</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6" t="s">
        <v>265</v>
      </c>
      <c r="D56" s="258"/>
      <c r="E56" s="259"/>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260</v>
      </c>
      <c r="AH56" s="214">
        <v>2</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6" t="s">
        <v>266</v>
      </c>
      <c r="D57" s="258"/>
      <c r="E57" s="259"/>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260</v>
      </c>
      <c r="AH57" s="214">
        <v>2</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6" t="s">
        <v>299</v>
      </c>
      <c r="D58" s="258"/>
      <c r="E58" s="259">
        <v>559.86</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260</v>
      </c>
      <c r="AH58" s="214">
        <v>2</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6" t="s">
        <v>298</v>
      </c>
      <c r="D59" s="258"/>
      <c r="E59" s="259"/>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260</v>
      </c>
      <c r="AH59" s="214">
        <v>2</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6" t="s">
        <v>300</v>
      </c>
      <c r="D60" s="258"/>
      <c r="E60" s="259"/>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260</v>
      </c>
      <c r="AH60" s="214">
        <v>2</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6" t="s">
        <v>265</v>
      </c>
      <c r="D61" s="258"/>
      <c r="E61" s="259"/>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260</v>
      </c>
      <c r="AH61" s="214">
        <v>2</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6" t="s">
        <v>269</v>
      </c>
      <c r="D62" s="258"/>
      <c r="E62" s="259"/>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260</v>
      </c>
      <c r="AH62" s="214">
        <v>2</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6" t="s">
        <v>301</v>
      </c>
      <c r="D63" s="258"/>
      <c r="E63" s="259">
        <v>17.399999999999999</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260</v>
      </c>
      <c r="AH63" s="214">
        <v>2</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6" t="s">
        <v>298</v>
      </c>
      <c r="D64" s="258"/>
      <c r="E64" s="259"/>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260</v>
      </c>
      <c r="AH64" s="214">
        <v>2</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6" t="s">
        <v>265</v>
      </c>
      <c r="D65" s="258"/>
      <c r="E65" s="259"/>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260</v>
      </c>
      <c r="AH65" s="214">
        <v>2</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6" t="s">
        <v>271</v>
      </c>
      <c r="D66" s="258"/>
      <c r="E66" s="259"/>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260</v>
      </c>
      <c r="AH66" s="214">
        <v>2</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6" t="s">
        <v>302</v>
      </c>
      <c r="D67" s="258"/>
      <c r="E67" s="259">
        <v>11.571999999999999</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260</v>
      </c>
      <c r="AH67" s="214">
        <v>2</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6" t="s">
        <v>298</v>
      </c>
      <c r="D68" s="258"/>
      <c r="E68" s="259"/>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260</v>
      </c>
      <c r="AH68" s="214">
        <v>2</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7" t="s">
        <v>274</v>
      </c>
      <c r="D69" s="260"/>
      <c r="E69" s="261">
        <v>1035.046</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260</v>
      </c>
      <c r="AH69" s="214">
        <v>3</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5" t="s">
        <v>275</v>
      </c>
      <c r="D70" s="258"/>
      <c r="E70" s="259"/>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260</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4" t="s">
        <v>303</v>
      </c>
      <c r="D71" s="256"/>
      <c r="E71" s="257">
        <v>1035.046</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260</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50"/>
      <c r="D72" s="245"/>
      <c r="E72" s="245"/>
      <c r="F72" s="245"/>
      <c r="G72" s="245"/>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193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1" x14ac:dyDescent="0.2">
      <c r="A73" s="236">
        <v>6</v>
      </c>
      <c r="B73" s="237" t="s">
        <v>304</v>
      </c>
      <c r="C73" s="248" t="s">
        <v>305</v>
      </c>
      <c r="D73" s="238" t="s">
        <v>257</v>
      </c>
      <c r="E73" s="239">
        <v>1328.2379000000001</v>
      </c>
      <c r="F73" s="240"/>
      <c r="G73" s="241">
        <f>ROUND(E73*F73,2)</f>
        <v>0</v>
      </c>
      <c r="H73" s="240"/>
      <c r="I73" s="241">
        <f>ROUND(E73*H73,2)</f>
        <v>0</v>
      </c>
      <c r="J73" s="240"/>
      <c r="K73" s="241">
        <f>ROUND(E73*J73,2)</f>
        <v>0</v>
      </c>
      <c r="L73" s="241">
        <v>21</v>
      </c>
      <c r="M73" s="241">
        <f>G73*(1+L73/100)</f>
        <v>0</v>
      </c>
      <c r="N73" s="239">
        <v>0</v>
      </c>
      <c r="O73" s="239">
        <f>ROUND(E73*N73,2)</f>
        <v>0</v>
      </c>
      <c r="P73" s="239">
        <v>6.0000000000000001E-3</v>
      </c>
      <c r="Q73" s="239">
        <f>ROUND(E73*P73,2)</f>
        <v>7.97</v>
      </c>
      <c r="R73" s="241" t="s">
        <v>295</v>
      </c>
      <c r="S73" s="241" t="s">
        <v>186</v>
      </c>
      <c r="T73" s="242" t="s">
        <v>186</v>
      </c>
      <c r="U73" s="224">
        <v>0.05</v>
      </c>
      <c r="V73" s="224">
        <f>ROUND(E73*U73,2)</f>
        <v>66.41</v>
      </c>
      <c r="W73" s="224"/>
      <c r="X73" s="224" t="s">
        <v>217</v>
      </c>
      <c r="Y73" s="224" t="s">
        <v>189</v>
      </c>
      <c r="Z73" s="214"/>
      <c r="AA73" s="214"/>
      <c r="AB73" s="214"/>
      <c r="AC73" s="214"/>
      <c r="AD73" s="214"/>
      <c r="AE73" s="214"/>
      <c r="AF73" s="214"/>
      <c r="AG73" s="214" t="s">
        <v>254</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64" t="s">
        <v>306</v>
      </c>
      <c r="D74" s="256"/>
      <c r="E74" s="257"/>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260</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4" t="s">
        <v>307</v>
      </c>
      <c r="D75" s="256"/>
      <c r="E75" s="257">
        <v>490.83539999999999</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260</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64" t="s">
        <v>308</v>
      </c>
      <c r="D76" s="256"/>
      <c r="E76" s="257">
        <v>70.142380000000003</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260</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4" t="s">
        <v>309</v>
      </c>
      <c r="D77" s="256"/>
      <c r="E77" s="257"/>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260</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4" t="s">
        <v>310</v>
      </c>
      <c r="D78" s="256"/>
      <c r="E78" s="257"/>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260</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64" t="s">
        <v>311</v>
      </c>
      <c r="D79" s="256"/>
      <c r="E79" s="257">
        <v>615.846</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260</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64" t="s">
        <v>312</v>
      </c>
      <c r="D80" s="256"/>
      <c r="E80" s="257">
        <v>87.79804</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260</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64" t="s">
        <v>313</v>
      </c>
      <c r="D81" s="256"/>
      <c r="E81" s="257">
        <v>12.276</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260</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4" t="s">
        <v>309</v>
      </c>
      <c r="D82" s="256"/>
      <c r="E82" s="257"/>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260</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4" t="s">
        <v>314</v>
      </c>
      <c r="D83" s="256"/>
      <c r="E83" s="257"/>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260</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4" t="s">
        <v>315</v>
      </c>
      <c r="D84" s="256"/>
      <c r="E84" s="257">
        <v>19.14</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260</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4" t="s">
        <v>316</v>
      </c>
      <c r="D85" s="256"/>
      <c r="E85" s="257">
        <v>7.6841600000000003</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260</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4" t="s">
        <v>309</v>
      </c>
      <c r="D86" s="256"/>
      <c r="E86" s="257"/>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260</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4" t="s">
        <v>317</v>
      </c>
      <c r="D87" s="256"/>
      <c r="E87" s="257"/>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260</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4" t="s">
        <v>318</v>
      </c>
      <c r="D88" s="256"/>
      <c r="E88" s="257">
        <v>12.729200000000001</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260</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4" t="s">
        <v>319</v>
      </c>
      <c r="D89" s="256"/>
      <c r="E89" s="257">
        <v>11.786720000000001</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260</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50"/>
      <c r="D90" s="245"/>
      <c r="E90" s="245"/>
      <c r="F90" s="245"/>
      <c r="G90" s="245"/>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193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2.5" outlineLevel="1" x14ac:dyDescent="0.2">
      <c r="A91" s="236">
        <v>7</v>
      </c>
      <c r="B91" s="237" t="s">
        <v>320</v>
      </c>
      <c r="C91" s="248" t="s">
        <v>321</v>
      </c>
      <c r="D91" s="238" t="s">
        <v>257</v>
      </c>
      <c r="E91" s="239">
        <v>1328.2379000000001</v>
      </c>
      <c r="F91" s="240"/>
      <c r="G91" s="241">
        <f>ROUND(E91*F91,2)</f>
        <v>0</v>
      </c>
      <c r="H91" s="240"/>
      <c r="I91" s="241">
        <f>ROUND(E91*H91,2)</f>
        <v>0</v>
      </c>
      <c r="J91" s="240"/>
      <c r="K91" s="241">
        <f>ROUND(E91*J91,2)</f>
        <v>0</v>
      </c>
      <c r="L91" s="241">
        <v>21</v>
      </c>
      <c r="M91" s="241">
        <f>G91*(1+L91/100)</f>
        <v>0</v>
      </c>
      <c r="N91" s="239">
        <v>0</v>
      </c>
      <c r="O91" s="239">
        <f>ROUND(E91*N91,2)</f>
        <v>0</v>
      </c>
      <c r="P91" s="239">
        <v>6.0000000000000001E-3</v>
      </c>
      <c r="Q91" s="239">
        <f>ROUND(E91*P91,2)</f>
        <v>7.97</v>
      </c>
      <c r="R91" s="241" t="s">
        <v>295</v>
      </c>
      <c r="S91" s="241" t="s">
        <v>186</v>
      </c>
      <c r="T91" s="242" t="s">
        <v>186</v>
      </c>
      <c r="U91" s="224">
        <v>0.01</v>
      </c>
      <c r="V91" s="224">
        <f>ROUND(E91*U91,2)</f>
        <v>13.28</v>
      </c>
      <c r="W91" s="224"/>
      <c r="X91" s="224" t="s">
        <v>217</v>
      </c>
      <c r="Y91" s="224" t="s">
        <v>189</v>
      </c>
      <c r="Z91" s="214"/>
      <c r="AA91" s="214"/>
      <c r="AB91" s="214"/>
      <c r="AC91" s="214"/>
      <c r="AD91" s="214"/>
      <c r="AE91" s="214"/>
      <c r="AF91" s="214"/>
      <c r="AG91" s="214" t="s">
        <v>254</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64" t="s">
        <v>306</v>
      </c>
      <c r="D92" s="256"/>
      <c r="E92" s="257"/>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260</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64" t="s">
        <v>307</v>
      </c>
      <c r="D93" s="256"/>
      <c r="E93" s="257">
        <v>490.83539999999999</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260</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64" t="s">
        <v>308</v>
      </c>
      <c r="D94" s="256"/>
      <c r="E94" s="257">
        <v>70.142380000000003</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260</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4" t="s">
        <v>309</v>
      </c>
      <c r="D95" s="256"/>
      <c r="E95" s="257"/>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260</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4" t="s">
        <v>310</v>
      </c>
      <c r="D96" s="256"/>
      <c r="E96" s="257"/>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260</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4" t="s">
        <v>311</v>
      </c>
      <c r="D97" s="256"/>
      <c r="E97" s="257">
        <v>615.846</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260</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64" t="s">
        <v>312</v>
      </c>
      <c r="D98" s="256"/>
      <c r="E98" s="257">
        <v>87.79804</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260</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4" t="s">
        <v>313</v>
      </c>
      <c r="D99" s="256"/>
      <c r="E99" s="257">
        <v>12.276</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260</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4" t="s">
        <v>309</v>
      </c>
      <c r="D100" s="256"/>
      <c r="E100" s="257"/>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260</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64" t="s">
        <v>314</v>
      </c>
      <c r="D101" s="256"/>
      <c r="E101" s="257"/>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260</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4" t="s">
        <v>315</v>
      </c>
      <c r="D102" s="256"/>
      <c r="E102" s="257">
        <v>19.14</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260</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64" t="s">
        <v>316</v>
      </c>
      <c r="D103" s="256"/>
      <c r="E103" s="257">
        <v>7.6841600000000003</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260</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64" t="s">
        <v>309</v>
      </c>
      <c r="D104" s="256"/>
      <c r="E104" s="257"/>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260</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4" t="s">
        <v>317</v>
      </c>
      <c r="D105" s="256"/>
      <c r="E105" s="257"/>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260</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4" t="s">
        <v>318</v>
      </c>
      <c r="D106" s="256"/>
      <c r="E106" s="257">
        <v>12.729200000000001</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260</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4" t="s">
        <v>319</v>
      </c>
      <c r="D107" s="256"/>
      <c r="E107" s="257">
        <v>11.786720000000001</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260</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50"/>
      <c r="D108" s="245"/>
      <c r="E108" s="245"/>
      <c r="F108" s="245"/>
      <c r="G108" s="245"/>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193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2.5" outlineLevel="1" x14ac:dyDescent="0.2">
      <c r="A109" s="236">
        <v>8</v>
      </c>
      <c r="B109" s="237" t="s">
        <v>322</v>
      </c>
      <c r="C109" s="248" t="s">
        <v>323</v>
      </c>
      <c r="D109" s="238" t="s">
        <v>257</v>
      </c>
      <c r="E109" s="239">
        <v>1207.489</v>
      </c>
      <c r="F109" s="240"/>
      <c r="G109" s="241">
        <f>ROUND(E109*F109,2)</f>
        <v>0</v>
      </c>
      <c r="H109" s="240"/>
      <c r="I109" s="241">
        <f>ROUND(E109*H109,2)</f>
        <v>0</v>
      </c>
      <c r="J109" s="240"/>
      <c r="K109" s="241">
        <f>ROUND(E109*J109,2)</f>
        <v>0</v>
      </c>
      <c r="L109" s="241">
        <v>21</v>
      </c>
      <c r="M109" s="241">
        <f>G109*(1+L109/100)</f>
        <v>0</v>
      </c>
      <c r="N109" s="239">
        <v>4.4000000000000002E-4</v>
      </c>
      <c r="O109" s="239">
        <f>ROUND(E109*N109,2)</f>
        <v>0.53</v>
      </c>
      <c r="P109" s="239">
        <v>0</v>
      </c>
      <c r="Q109" s="239">
        <f>ROUND(E109*P109,2)</f>
        <v>0</v>
      </c>
      <c r="R109" s="241" t="s">
        <v>295</v>
      </c>
      <c r="S109" s="241" t="s">
        <v>186</v>
      </c>
      <c r="T109" s="242" t="s">
        <v>186</v>
      </c>
      <c r="U109" s="224">
        <v>0.03</v>
      </c>
      <c r="V109" s="224">
        <f>ROUND(E109*U109,2)</f>
        <v>36.22</v>
      </c>
      <c r="W109" s="224"/>
      <c r="X109" s="224" t="s">
        <v>217</v>
      </c>
      <c r="Y109" s="224" t="s">
        <v>189</v>
      </c>
      <c r="Z109" s="214"/>
      <c r="AA109" s="214"/>
      <c r="AB109" s="214"/>
      <c r="AC109" s="214"/>
      <c r="AD109" s="214"/>
      <c r="AE109" s="214"/>
      <c r="AF109" s="214"/>
      <c r="AG109" s="214" t="s">
        <v>254</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64" t="s">
        <v>306</v>
      </c>
      <c r="D110" s="256"/>
      <c r="E110" s="257"/>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260</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4" t="s">
        <v>324</v>
      </c>
      <c r="D111" s="256"/>
      <c r="E111" s="257">
        <v>446.214</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260</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4" t="s">
        <v>325</v>
      </c>
      <c r="D112" s="256"/>
      <c r="E112" s="257">
        <v>63.765799999999999</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260</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4" t="s">
        <v>309</v>
      </c>
      <c r="D113" s="256"/>
      <c r="E113" s="257"/>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260</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4" t="s">
        <v>310</v>
      </c>
      <c r="D114" s="256"/>
      <c r="E114" s="257"/>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260</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4" t="s">
        <v>326</v>
      </c>
      <c r="D115" s="256"/>
      <c r="E115" s="257">
        <v>559.86</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260</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4" t="s">
        <v>327</v>
      </c>
      <c r="D116" s="256"/>
      <c r="E116" s="257">
        <v>79.816400000000002</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260</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4" t="s">
        <v>328</v>
      </c>
      <c r="D117" s="256"/>
      <c r="E117" s="257">
        <v>11.16</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260</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4" t="s">
        <v>309</v>
      </c>
      <c r="D118" s="256"/>
      <c r="E118" s="257"/>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260</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4" t="s">
        <v>314</v>
      </c>
      <c r="D119" s="256"/>
      <c r="E119" s="257"/>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260</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4" t="s">
        <v>329</v>
      </c>
      <c r="D120" s="256"/>
      <c r="E120" s="257">
        <v>17.399999999999999</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260</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4" t="s">
        <v>330</v>
      </c>
      <c r="D121" s="256"/>
      <c r="E121" s="257">
        <v>6.9855999999999998</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260</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64" t="s">
        <v>309</v>
      </c>
      <c r="D122" s="256"/>
      <c r="E122" s="257"/>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260</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64" t="s">
        <v>317</v>
      </c>
      <c r="D123" s="256"/>
      <c r="E123" s="257"/>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260</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4" t="s">
        <v>331</v>
      </c>
      <c r="D124" s="256"/>
      <c r="E124" s="257">
        <v>11.571999999999999</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260</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4" t="s">
        <v>332</v>
      </c>
      <c r="D125" s="256"/>
      <c r="E125" s="257">
        <v>10.715199999999999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260</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50"/>
      <c r="D126" s="245"/>
      <c r="E126" s="245"/>
      <c r="F126" s="245"/>
      <c r="G126" s="245"/>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193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2.5" outlineLevel="1" x14ac:dyDescent="0.2">
      <c r="A127" s="236">
        <v>9</v>
      </c>
      <c r="B127" s="237" t="s">
        <v>333</v>
      </c>
      <c r="C127" s="248" t="s">
        <v>334</v>
      </c>
      <c r="D127" s="238" t="s">
        <v>257</v>
      </c>
      <c r="E127" s="239">
        <v>1207.489</v>
      </c>
      <c r="F127" s="240"/>
      <c r="G127" s="241">
        <f>ROUND(E127*F127,2)</f>
        <v>0</v>
      </c>
      <c r="H127" s="240"/>
      <c r="I127" s="241">
        <f>ROUND(E127*H127,2)</f>
        <v>0</v>
      </c>
      <c r="J127" s="240"/>
      <c r="K127" s="241">
        <f>ROUND(E127*J127,2)</f>
        <v>0</v>
      </c>
      <c r="L127" s="241">
        <v>21</v>
      </c>
      <c r="M127" s="241">
        <f>G127*(1+L127/100)</f>
        <v>0</v>
      </c>
      <c r="N127" s="239">
        <v>3.5E-4</v>
      </c>
      <c r="O127" s="239">
        <f>ROUND(E127*N127,2)</f>
        <v>0.42</v>
      </c>
      <c r="P127" s="239">
        <v>0</v>
      </c>
      <c r="Q127" s="239">
        <f>ROUND(E127*P127,2)</f>
        <v>0</v>
      </c>
      <c r="R127" s="241" t="s">
        <v>295</v>
      </c>
      <c r="S127" s="241" t="s">
        <v>186</v>
      </c>
      <c r="T127" s="242" t="s">
        <v>186</v>
      </c>
      <c r="U127" s="224">
        <v>0.2</v>
      </c>
      <c r="V127" s="224">
        <f>ROUND(E127*U127,2)</f>
        <v>241.5</v>
      </c>
      <c r="W127" s="224"/>
      <c r="X127" s="224" t="s">
        <v>217</v>
      </c>
      <c r="Y127" s="224" t="s">
        <v>189</v>
      </c>
      <c r="Z127" s="214"/>
      <c r="AA127" s="214"/>
      <c r="AB127" s="214"/>
      <c r="AC127" s="214"/>
      <c r="AD127" s="214"/>
      <c r="AE127" s="214"/>
      <c r="AF127" s="214"/>
      <c r="AG127" s="214" t="s">
        <v>254</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64" t="s">
        <v>306</v>
      </c>
      <c r="D128" s="256"/>
      <c r="E128" s="257"/>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260</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4" t="s">
        <v>324</v>
      </c>
      <c r="D129" s="256"/>
      <c r="E129" s="257">
        <v>446.214</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260</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4" t="s">
        <v>325</v>
      </c>
      <c r="D130" s="256"/>
      <c r="E130" s="257">
        <v>63.765799999999999</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260</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4" t="s">
        <v>309</v>
      </c>
      <c r="D131" s="256"/>
      <c r="E131" s="257"/>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260</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4" t="s">
        <v>310</v>
      </c>
      <c r="D132" s="256"/>
      <c r="E132" s="257"/>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260</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4" t="s">
        <v>326</v>
      </c>
      <c r="D133" s="256"/>
      <c r="E133" s="257">
        <v>559.86</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260</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4" t="s">
        <v>327</v>
      </c>
      <c r="D134" s="256"/>
      <c r="E134" s="257">
        <v>79.816400000000002</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260</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4" t="s">
        <v>328</v>
      </c>
      <c r="D135" s="256"/>
      <c r="E135" s="257">
        <v>11.16</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260</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4" t="s">
        <v>309</v>
      </c>
      <c r="D136" s="256"/>
      <c r="E136" s="257"/>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260</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4" t="s">
        <v>314</v>
      </c>
      <c r="D137" s="256"/>
      <c r="E137" s="257"/>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260</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4" t="s">
        <v>329</v>
      </c>
      <c r="D138" s="256"/>
      <c r="E138" s="257">
        <v>17.399999999999999</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260</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4" t="s">
        <v>330</v>
      </c>
      <c r="D139" s="256"/>
      <c r="E139" s="257">
        <v>6.9855999999999998</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260</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4" t="s">
        <v>309</v>
      </c>
      <c r="D140" s="256"/>
      <c r="E140" s="257"/>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260</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4" t="s">
        <v>317</v>
      </c>
      <c r="D141" s="256"/>
      <c r="E141" s="257"/>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260</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4" t="s">
        <v>331</v>
      </c>
      <c r="D142" s="256"/>
      <c r="E142" s="257">
        <v>11.571999999999999</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260</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4" t="s">
        <v>332</v>
      </c>
      <c r="D143" s="256"/>
      <c r="E143" s="257">
        <v>10.715199999999999</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260</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50"/>
      <c r="D144" s="245"/>
      <c r="E144" s="245"/>
      <c r="F144" s="245"/>
      <c r="G144" s="245"/>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193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36">
        <v>10</v>
      </c>
      <c r="B145" s="237" t="s">
        <v>335</v>
      </c>
      <c r="C145" s="248" t="s">
        <v>336</v>
      </c>
      <c r="D145" s="238" t="s">
        <v>257</v>
      </c>
      <c r="E145" s="239">
        <v>1207.8085000000001</v>
      </c>
      <c r="F145" s="240"/>
      <c r="G145" s="241">
        <f>ROUND(E145*F145,2)</f>
        <v>0</v>
      </c>
      <c r="H145" s="240"/>
      <c r="I145" s="241">
        <f>ROUND(E145*H145,2)</f>
        <v>0</v>
      </c>
      <c r="J145" s="240"/>
      <c r="K145" s="241">
        <f>ROUND(E145*J145,2)</f>
        <v>0</v>
      </c>
      <c r="L145" s="241">
        <v>21</v>
      </c>
      <c r="M145" s="241">
        <f>G145*(1+L145/100)</f>
        <v>0</v>
      </c>
      <c r="N145" s="239">
        <v>3.0000000000000001E-5</v>
      </c>
      <c r="O145" s="239">
        <f>ROUND(E145*N145,2)</f>
        <v>0.04</v>
      </c>
      <c r="P145" s="239">
        <v>0</v>
      </c>
      <c r="Q145" s="239">
        <f>ROUND(E145*P145,2)</f>
        <v>0</v>
      </c>
      <c r="R145" s="241" t="s">
        <v>295</v>
      </c>
      <c r="S145" s="241" t="s">
        <v>186</v>
      </c>
      <c r="T145" s="242" t="s">
        <v>186</v>
      </c>
      <c r="U145" s="224">
        <v>0.32</v>
      </c>
      <c r="V145" s="224">
        <f>ROUND(E145*U145,2)</f>
        <v>386.5</v>
      </c>
      <c r="W145" s="224"/>
      <c r="X145" s="224" t="s">
        <v>217</v>
      </c>
      <c r="Y145" s="224" t="s">
        <v>189</v>
      </c>
      <c r="Z145" s="214"/>
      <c r="AA145" s="214"/>
      <c r="AB145" s="214"/>
      <c r="AC145" s="214"/>
      <c r="AD145" s="214"/>
      <c r="AE145" s="214"/>
      <c r="AF145" s="214"/>
      <c r="AG145" s="214" t="s">
        <v>254</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64" t="s">
        <v>306</v>
      </c>
      <c r="D146" s="256"/>
      <c r="E146" s="257"/>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260</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4" t="s">
        <v>324</v>
      </c>
      <c r="D147" s="256"/>
      <c r="E147" s="257">
        <v>446.214</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260</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4" t="s">
        <v>337</v>
      </c>
      <c r="D148" s="256"/>
      <c r="E148" s="257">
        <v>64.627499999999998</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260</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4" t="s">
        <v>309</v>
      </c>
      <c r="D149" s="256"/>
      <c r="E149" s="257"/>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260</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4" t="s">
        <v>310</v>
      </c>
      <c r="D150" s="256"/>
      <c r="E150" s="257"/>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260</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4" t="s">
        <v>326</v>
      </c>
      <c r="D151" s="256"/>
      <c r="E151" s="257">
        <v>559.86</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260</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4" t="s">
        <v>338</v>
      </c>
      <c r="D152" s="256"/>
      <c r="E152" s="257">
        <v>80.894999999999996</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260</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4" t="s">
        <v>339</v>
      </c>
      <c r="D153" s="256"/>
      <c r="E153" s="257">
        <v>9.3000000000000007</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260</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4" t="s">
        <v>309</v>
      </c>
      <c r="D154" s="256"/>
      <c r="E154" s="257"/>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260</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4" t="s">
        <v>314</v>
      </c>
      <c r="D155" s="256"/>
      <c r="E155" s="257"/>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260</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4" t="s">
        <v>329</v>
      </c>
      <c r="D156" s="256"/>
      <c r="E156" s="257">
        <v>17.399999999999999</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260</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4" t="s">
        <v>340</v>
      </c>
      <c r="D157" s="256"/>
      <c r="E157" s="257">
        <v>7.08</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260</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4" t="s">
        <v>309</v>
      </c>
      <c r="D158" s="256"/>
      <c r="E158" s="257"/>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260</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4" t="s">
        <v>317</v>
      </c>
      <c r="D159" s="256"/>
      <c r="E159" s="257"/>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260</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4" t="s">
        <v>331</v>
      </c>
      <c r="D160" s="256"/>
      <c r="E160" s="257">
        <v>11.571999999999999</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260</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4" t="s">
        <v>341</v>
      </c>
      <c r="D161" s="256"/>
      <c r="E161" s="257">
        <v>10.86</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260</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2" x14ac:dyDescent="0.2">
      <c r="A162" s="221"/>
      <c r="B162" s="222"/>
      <c r="C162" s="250"/>
      <c r="D162" s="245"/>
      <c r="E162" s="245"/>
      <c r="F162" s="245"/>
      <c r="G162" s="245"/>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193</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ht="33.75" outlineLevel="1" x14ac:dyDescent="0.2">
      <c r="A163" s="236">
        <v>11</v>
      </c>
      <c r="B163" s="237" t="s">
        <v>342</v>
      </c>
      <c r="C163" s="248" t="s">
        <v>343</v>
      </c>
      <c r="D163" s="238" t="s">
        <v>344</v>
      </c>
      <c r="E163" s="239">
        <v>236.72</v>
      </c>
      <c r="F163" s="240"/>
      <c r="G163" s="241">
        <f>ROUND(E163*F163,2)</f>
        <v>0</v>
      </c>
      <c r="H163" s="240"/>
      <c r="I163" s="241">
        <f>ROUND(E163*H163,2)</f>
        <v>0</v>
      </c>
      <c r="J163" s="240"/>
      <c r="K163" s="241">
        <f>ROUND(E163*J163,2)</f>
        <v>0</v>
      </c>
      <c r="L163" s="241">
        <v>21</v>
      </c>
      <c r="M163" s="241">
        <f>G163*(1+L163/100)</f>
        <v>0</v>
      </c>
      <c r="N163" s="239">
        <v>1.8400000000000001E-3</v>
      </c>
      <c r="O163" s="239">
        <f>ROUND(E163*N163,2)</f>
        <v>0.44</v>
      </c>
      <c r="P163" s="239">
        <v>0</v>
      </c>
      <c r="Q163" s="239">
        <f>ROUND(E163*P163,2)</f>
        <v>0</v>
      </c>
      <c r="R163" s="241" t="s">
        <v>295</v>
      </c>
      <c r="S163" s="241" t="s">
        <v>186</v>
      </c>
      <c r="T163" s="242" t="s">
        <v>186</v>
      </c>
      <c r="U163" s="224">
        <v>0.252</v>
      </c>
      <c r="V163" s="224">
        <f>ROUND(E163*U163,2)</f>
        <v>59.65</v>
      </c>
      <c r="W163" s="224"/>
      <c r="X163" s="224" t="s">
        <v>217</v>
      </c>
      <c r="Y163" s="224" t="s">
        <v>189</v>
      </c>
      <c r="Z163" s="214"/>
      <c r="AA163" s="214"/>
      <c r="AB163" s="214"/>
      <c r="AC163" s="214"/>
      <c r="AD163" s="214"/>
      <c r="AE163" s="214"/>
      <c r="AF163" s="214"/>
      <c r="AG163" s="214" t="s">
        <v>254</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2" x14ac:dyDescent="0.2">
      <c r="A164" s="221"/>
      <c r="B164" s="222"/>
      <c r="C164" s="268" t="s">
        <v>345</v>
      </c>
      <c r="D164" s="262"/>
      <c r="E164" s="262"/>
      <c r="F164" s="262"/>
      <c r="G164" s="262"/>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292</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4" t="s">
        <v>346</v>
      </c>
      <c r="D165" s="256"/>
      <c r="E165" s="257">
        <v>236.72</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260</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50"/>
      <c r="D166" s="245"/>
      <c r="E166" s="245"/>
      <c r="F166" s="245"/>
      <c r="G166" s="245"/>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193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33.75" outlineLevel="1" x14ac:dyDescent="0.2">
      <c r="A167" s="236">
        <v>12</v>
      </c>
      <c r="B167" s="237" t="s">
        <v>347</v>
      </c>
      <c r="C167" s="248" t="s">
        <v>348</v>
      </c>
      <c r="D167" s="238" t="s">
        <v>344</v>
      </c>
      <c r="E167" s="239">
        <v>262.79000000000002</v>
      </c>
      <c r="F167" s="240"/>
      <c r="G167" s="241">
        <f>ROUND(E167*F167,2)</f>
        <v>0</v>
      </c>
      <c r="H167" s="240"/>
      <c r="I167" s="241">
        <f>ROUND(E167*H167,2)</f>
        <v>0</v>
      </c>
      <c r="J167" s="240"/>
      <c r="K167" s="241">
        <f>ROUND(E167*J167,2)</f>
        <v>0</v>
      </c>
      <c r="L167" s="241">
        <v>21</v>
      </c>
      <c r="M167" s="241">
        <f>G167*(1+L167/100)</f>
        <v>0</v>
      </c>
      <c r="N167" s="239">
        <v>7.6000000000000004E-4</v>
      </c>
      <c r="O167" s="239">
        <f>ROUND(E167*N167,2)</f>
        <v>0.2</v>
      </c>
      <c r="P167" s="239">
        <v>0</v>
      </c>
      <c r="Q167" s="239">
        <f>ROUND(E167*P167,2)</f>
        <v>0</v>
      </c>
      <c r="R167" s="241" t="s">
        <v>295</v>
      </c>
      <c r="S167" s="241" t="s">
        <v>186</v>
      </c>
      <c r="T167" s="242" t="s">
        <v>186</v>
      </c>
      <c r="U167" s="224">
        <v>0.19</v>
      </c>
      <c r="V167" s="224">
        <f>ROUND(E167*U167,2)</f>
        <v>49.93</v>
      </c>
      <c r="W167" s="224"/>
      <c r="X167" s="224" t="s">
        <v>217</v>
      </c>
      <c r="Y167" s="224" t="s">
        <v>189</v>
      </c>
      <c r="Z167" s="214"/>
      <c r="AA167" s="214"/>
      <c r="AB167" s="214"/>
      <c r="AC167" s="214"/>
      <c r="AD167" s="214"/>
      <c r="AE167" s="214"/>
      <c r="AF167" s="214"/>
      <c r="AG167" s="214" t="s">
        <v>254</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8" t="s">
        <v>345</v>
      </c>
      <c r="D168" s="262"/>
      <c r="E168" s="262"/>
      <c r="F168" s="262"/>
      <c r="G168" s="262"/>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292</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64" t="s">
        <v>349</v>
      </c>
      <c r="D169" s="256"/>
      <c r="E169" s="257">
        <v>262.79000000000002</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260</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50"/>
      <c r="D170" s="245"/>
      <c r="E170" s="245"/>
      <c r="F170" s="245"/>
      <c r="G170" s="245"/>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193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22.5" outlineLevel="1" x14ac:dyDescent="0.2">
      <c r="A171" s="236">
        <v>13</v>
      </c>
      <c r="B171" s="237" t="s">
        <v>350</v>
      </c>
      <c r="C171" s="248" t="s">
        <v>351</v>
      </c>
      <c r="D171" s="238" t="s">
        <v>257</v>
      </c>
      <c r="E171" s="239">
        <v>1138.5506</v>
      </c>
      <c r="F171" s="240"/>
      <c r="G171" s="241">
        <f>ROUND(E171*F171,2)</f>
        <v>0</v>
      </c>
      <c r="H171" s="240"/>
      <c r="I171" s="241">
        <f>ROUND(E171*H171,2)</f>
        <v>0</v>
      </c>
      <c r="J171" s="240"/>
      <c r="K171" s="241">
        <f>ROUND(E171*J171,2)</f>
        <v>0</v>
      </c>
      <c r="L171" s="241">
        <v>21</v>
      </c>
      <c r="M171" s="241">
        <f>G171*(1+L171/100)</f>
        <v>0</v>
      </c>
      <c r="N171" s="239">
        <v>0</v>
      </c>
      <c r="O171" s="239">
        <f>ROUND(E171*N171,2)</f>
        <v>0</v>
      </c>
      <c r="P171" s="239">
        <v>8.4000000000000005E-2</v>
      </c>
      <c r="Q171" s="239">
        <f>ROUND(E171*P171,2)</f>
        <v>95.64</v>
      </c>
      <c r="R171" s="241" t="s">
        <v>295</v>
      </c>
      <c r="S171" s="241" t="s">
        <v>186</v>
      </c>
      <c r="T171" s="242" t="s">
        <v>186</v>
      </c>
      <c r="U171" s="224">
        <v>0.08</v>
      </c>
      <c r="V171" s="224">
        <f>ROUND(E171*U171,2)</f>
        <v>91.08</v>
      </c>
      <c r="W171" s="224"/>
      <c r="X171" s="224" t="s">
        <v>217</v>
      </c>
      <c r="Y171" s="224" t="s">
        <v>189</v>
      </c>
      <c r="Z171" s="214"/>
      <c r="AA171" s="214"/>
      <c r="AB171" s="214"/>
      <c r="AC171" s="214"/>
      <c r="AD171" s="214"/>
      <c r="AE171" s="214"/>
      <c r="AF171" s="214"/>
      <c r="AG171" s="214" t="s">
        <v>254</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64" t="s">
        <v>306</v>
      </c>
      <c r="D172" s="256"/>
      <c r="E172" s="257"/>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260</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4" t="s">
        <v>307</v>
      </c>
      <c r="D173" s="256"/>
      <c r="E173" s="257">
        <v>490.83539999999999</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260</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4" t="s">
        <v>352</v>
      </c>
      <c r="D174" s="256"/>
      <c r="E174" s="257"/>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260</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4" t="s">
        <v>309</v>
      </c>
      <c r="D175" s="256"/>
      <c r="E175" s="257"/>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260</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4" t="s">
        <v>310</v>
      </c>
      <c r="D176" s="256"/>
      <c r="E176" s="257"/>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260</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4" t="s">
        <v>311</v>
      </c>
      <c r="D177" s="256"/>
      <c r="E177" s="257">
        <v>615.846</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260</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4" t="s">
        <v>352</v>
      </c>
      <c r="D178" s="256"/>
      <c r="E178" s="257"/>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260</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4" t="s">
        <v>353</v>
      </c>
      <c r="D179" s="256"/>
      <c r="E179" s="257"/>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260</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4" t="s">
        <v>309</v>
      </c>
      <c r="D180" s="256"/>
      <c r="E180" s="257"/>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260</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4" t="s">
        <v>314</v>
      </c>
      <c r="D181" s="256"/>
      <c r="E181" s="257"/>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260</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4" t="s">
        <v>315</v>
      </c>
      <c r="D182" s="256"/>
      <c r="E182" s="257">
        <v>19.14</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260</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4" t="s">
        <v>352</v>
      </c>
      <c r="D183" s="256"/>
      <c r="E183" s="257"/>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260</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4" t="s">
        <v>309</v>
      </c>
      <c r="D184" s="256"/>
      <c r="E184" s="257"/>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260</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4" t="s">
        <v>317</v>
      </c>
      <c r="D185" s="256"/>
      <c r="E185" s="257"/>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260</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4" t="s">
        <v>318</v>
      </c>
      <c r="D186" s="256"/>
      <c r="E186" s="257">
        <v>12.729200000000001</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260</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4" t="s">
        <v>352</v>
      </c>
      <c r="D187" s="256"/>
      <c r="E187" s="257"/>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260</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2" x14ac:dyDescent="0.2">
      <c r="A188" s="221"/>
      <c r="B188" s="222"/>
      <c r="C188" s="250"/>
      <c r="D188" s="245"/>
      <c r="E188" s="245"/>
      <c r="F188" s="245"/>
      <c r="G188" s="245"/>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193</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36">
        <v>14</v>
      </c>
      <c r="B189" s="237" t="s">
        <v>354</v>
      </c>
      <c r="C189" s="248" t="s">
        <v>355</v>
      </c>
      <c r="D189" s="238" t="s">
        <v>257</v>
      </c>
      <c r="E189" s="239">
        <v>1035.046</v>
      </c>
      <c r="F189" s="240"/>
      <c r="G189" s="241">
        <f>ROUND(E189*F189,2)</f>
        <v>0</v>
      </c>
      <c r="H189" s="240"/>
      <c r="I189" s="241">
        <f>ROUND(E189*H189,2)</f>
        <v>0</v>
      </c>
      <c r="J189" s="240"/>
      <c r="K189" s="241">
        <f>ROUND(E189*J189,2)</f>
        <v>0</v>
      </c>
      <c r="L189" s="241">
        <v>21</v>
      </c>
      <c r="M189" s="241">
        <f>G189*(1+L189/100)</f>
        <v>0</v>
      </c>
      <c r="N189" s="239">
        <v>0</v>
      </c>
      <c r="O189" s="239">
        <f>ROUND(E189*N189,2)</f>
        <v>0</v>
      </c>
      <c r="P189" s="239">
        <v>0</v>
      </c>
      <c r="Q189" s="239">
        <f>ROUND(E189*P189,2)</f>
        <v>0</v>
      </c>
      <c r="R189" s="241" t="s">
        <v>356</v>
      </c>
      <c r="S189" s="241" t="s">
        <v>186</v>
      </c>
      <c r="T189" s="242" t="s">
        <v>186</v>
      </c>
      <c r="U189" s="224">
        <v>0.08</v>
      </c>
      <c r="V189" s="224">
        <f>ROUND(E189*U189,2)</f>
        <v>82.8</v>
      </c>
      <c r="W189" s="224"/>
      <c r="X189" s="224" t="s">
        <v>217</v>
      </c>
      <c r="Y189" s="224" t="s">
        <v>189</v>
      </c>
      <c r="Z189" s="214"/>
      <c r="AA189" s="214"/>
      <c r="AB189" s="214"/>
      <c r="AC189" s="214"/>
      <c r="AD189" s="214"/>
      <c r="AE189" s="214"/>
      <c r="AF189" s="214"/>
      <c r="AG189" s="214" t="s">
        <v>254</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65" t="s">
        <v>261</v>
      </c>
      <c r="D190" s="258"/>
      <c r="E190" s="259"/>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260</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6" t="s">
        <v>357</v>
      </c>
      <c r="D191" s="258"/>
      <c r="E191" s="259"/>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260</v>
      </c>
      <c r="AH191" s="214">
        <v>2</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66" t="s">
        <v>262</v>
      </c>
      <c r="D192" s="258"/>
      <c r="E192" s="259"/>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260</v>
      </c>
      <c r="AH192" s="214">
        <v>2</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66" t="s">
        <v>297</v>
      </c>
      <c r="D193" s="258"/>
      <c r="E193" s="259">
        <v>446.214</v>
      </c>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260</v>
      </c>
      <c r="AH193" s="214">
        <v>2</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6" t="s">
        <v>298</v>
      </c>
      <c r="D194" s="258"/>
      <c r="E194" s="259"/>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260</v>
      </c>
      <c r="AH194" s="214">
        <v>2</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6" t="s">
        <v>265</v>
      </c>
      <c r="D195" s="258"/>
      <c r="E195" s="259"/>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260</v>
      </c>
      <c r="AH195" s="214">
        <v>2</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6" t="s">
        <v>266</v>
      </c>
      <c r="D196" s="258"/>
      <c r="E196" s="259"/>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260</v>
      </c>
      <c r="AH196" s="214">
        <v>2</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6" t="s">
        <v>299</v>
      </c>
      <c r="D197" s="258"/>
      <c r="E197" s="259">
        <v>559.86</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260</v>
      </c>
      <c r="AH197" s="214">
        <v>2</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6" t="s">
        <v>298</v>
      </c>
      <c r="D198" s="258"/>
      <c r="E198" s="259"/>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260</v>
      </c>
      <c r="AH198" s="214">
        <v>2</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6" t="s">
        <v>300</v>
      </c>
      <c r="D199" s="258"/>
      <c r="E199" s="259"/>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260</v>
      </c>
      <c r="AH199" s="214">
        <v>2</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6" t="s">
        <v>265</v>
      </c>
      <c r="D200" s="258"/>
      <c r="E200" s="259"/>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260</v>
      </c>
      <c r="AH200" s="214">
        <v>2</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6" t="s">
        <v>269</v>
      </c>
      <c r="D201" s="258"/>
      <c r="E201" s="259"/>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260</v>
      </c>
      <c r="AH201" s="214">
        <v>2</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6" t="s">
        <v>301</v>
      </c>
      <c r="D202" s="258"/>
      <c r="E202" s="259">
        <v>17.399999999999999</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260</v>
      </c>
      <c r="AH202" s="214">
        <v>2</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6" t="s">
        <v>298</v>
      </c>
      <c r="D203" s="258"/>
      <c r="E203" s="259"/>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260</v>
      </c>
      <c r="AH203" s="214">
        <v>2</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6" t="s">
        <v>265</v>
      </c>
      <c r="D204" s="258"/>
      <c r="E204" s="259"/>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260</v>
      </c>
      <c r="AH204" s="214">
        <v>2</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6" t="s">
        <v>271</v>
      </c>
      <c r="D205" s="258"/>
      <c r="E205" s="259"/>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260</v>
      </c>
      <c r="AH205" s="214">
        <v>2</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6" t="s">
        <v>302</v>
      </c>
      <c r="D206" s="258"/>
      <c r="E206" s="259">
        <v>11.571999999999999</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260</v>
      </c>
      <c r="AH206" s="214">
        <v>2</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6" t="s">
        <v>298</v>
      </c>
      <c r="D207" s="258"/>
      <c r="E207" s="259"/>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260</v>
      </c>
      <c r="AH207" s="214">
        <v>2</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6" t="s">
        <v>265</v>
      </c>
      <c r="D208" s="258"/>
      <c r="E208" s="259"/>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260</v>
      </c>
      <c r="AH208" s="214">
        <v>2</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67" t="s">
        <v>274</v>
      </c>
      <c r="D209" s="260"/>
      <c r="E209" s="261">
        <v>1035.046</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260</v>
      </c>
      <c r="AH209" s="214">
        <v>3</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5" t="s">
        <v>275</v>
      </c>
      <c r="D210" s="258"/>
      <c r="E210" s="259"/>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260</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64" t="s">
        <v>303</v>
      </c>
      <c r="D211" s="256"/>
      <c r="E211" s="257">
        <v>1035.046</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260</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50"/>
      <c r="D212" s="245"/>
      <c r="E212" s="245"/>
      <c r="F212" s="245"/>
      <c r="G212" s="245"/>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193</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ht="22.5" outlineLevel="1" x14ac:dyDescent="0.2">
      <c r="A213" s="236">
        <v>15</v>
      </c>
      <c r="B213" s="237" t="s">
        <v>358</v>
      </c>
      <c r="C213" s="248" t="s">
        <v>359</v>
      </c>
      <c r="D213" s="238" t="s">
        <v>257</v>
      </c>
      <c r="E213" s="239">
        <v>3623.4254999999998</v>
      </c>
      <c r="F213" s="240"/>
      <c r="G213" s="241">
        <f>ROUND(E213*F213,2)</f>
        <v>0</v>
      </c>
      <c r="H213" s="240"/>
      <c r="I213" s="241">
        <f>ROUND(E213*H213,2)</f>
        <v>0</v>
      </c>
      <c r="J213" s="240"/>
      <c r="K213" s="241">
        <f>ROUND(E213*J213,2)</f>
        <v>0</v>
      </c>
      <c r="L213" s="241">
        <v>21</v>
      </c>
      <c r="M213" s="241">
        <f>G213*(1+L213/100)</f>
        <v>0</v>
      </c>
      <c r="N213" s="239">
        <v>0</v>
      </c>
      <c r="O213" s="239">
        <f>ROUND(E213*N213,2)</f>
        <v>0</v>
      </c>
      <c r="P213" s="239">
        <v>0</v>
      </c>
      <c r="Q213" s="239">
        <f>ROUND(E213*P213,2)</f>
        <v>0</v>
      </c>
      <c r="R213" s="241" t="s">
        <v>356</v>
      </c>
      <c r="S213" s="241" t="s">
        <v>186</v>
      </c>
      <c r="T213" s="242" t="s">
        <v>186</v>
      </c>
      <c r="U213" s="224">
        <v>7.0000000000000007E-2</v>
      </c>
      <c r="V213" s="224">
        <f>ROUND(E213*U213,2)</f>
        <v>253.64</v>
      </c>
      <c r="W213" s="224"/>
      <c r="X213" s="224" t="s">
        <v>217</v>
      </c>
      <c r="Y213" s="224" t="s">
        <v>189</v>
      </c>
      <c r="Z213" s="214"/>
      <c r="AA213" s="214"/>
      <c r="AB213" s="214"/>
      <c r="AC213" s="214"/>
      <c r="AD213" s="214"/>
      <c r="AE213" s="214"/>
      <c r="AF213" s="214"/>
      <c r="AG213" s="214" t="s">
        <v>254</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64" t="s">
        <v>360</v>
      </c>
      <c r="D214" s="256"/>
      <c r="E214" s="257"/>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260</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5" t="s">
        <v>261</v>
      </c>
      <c r="D215" s="258"/>
      <c r="E215" s="259"/>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260</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6" t="s">
        <v>262</v>
      </c>
      <c r="D216" s="258"/>
      <c r="E216" s="259"/>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260</v>
      </c>
      <c r="AH216" s="214">
        <v>2</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6" t="s">
        <v>297</v>
      </c>
      <c r="D217" s="258"/>
      <c r="E217" s="259">
        <v>446.214</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260</v>
      </c>
      <c r="AH217" s="214">
        <v>2</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6" t="s">
        <v>361</v>
      </c>
      <c r="D218" s="258"/>
      <c r="E218" s="259">
        <v>64.627499999999998</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260</v>
      </c>
      <c r="AH218" s="214">
        <v>2</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6" t="s">
        <v>265</v>
      </c>
      <c r="D219" s="258"/>
      <c r="E219" s="259"/>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260</v>
      </c>
      <c r="AH219" s="214">
        <v>2</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6" t="s">
        <v>266</v>
      </c>
      <c r="D220" s="258"/>
      <c r="E220" s="259"/>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260</v>
      </c>
      <c r="AH220" s="214">
        <v>2</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66" t="s">
        <v>299</v>
      </c>
      <c r="D221" s="258"/>
      <c r="E221" s="259">
        <v>559.86</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260</v>
      </c>
      <c r="AH221" s="214">
        <v>2</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6" t="s">
        <v>362</v>
      </c>
      <c r="D222" s="258"/>
      <c r="E222" s="259">
        <v>80.894999999999996</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260</v>
      </c>
      <c r="AH222" s="214">
        <v>2</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6" t="s">
        <v>363</v>
      </c>
      <c r="D223" s="258"/>
      <c r="E223" s="259">
        <v>9.3000000000000007</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260</v>
      </c>
      <c r="AH223" s="214">
        <v>2</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6" t="s">
        <v>265</v>
      </c>
      <c r="D224" s="258"/>
      <c r="E224" s="259"/>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260</v>
      </c>
      <c r="AH224" s="214">
        <v>2</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6" t="s">
        <v>269</v>
      </c>
      <c r="D225" s="258"/>
      <c r="E225" s="259"/>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260</v>
      </c>
      <c r="AH225" s="214">
        <v>2</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6" t="s">
        <v>301</v>
      </c>
      <c r="D226" s="258"/>
      <c r="E226" s="259">
        <v>17.399999999999999</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260</v>
      </c>
      <c r="AH226" s="214">
        <v>2</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6" t="s">
        <v>364</v>
      </c>
      <c r="D227" s="258"/>
      <c r="E227" s="259">
        <v>7.08</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260</v>
      </c>
      <c r="AH227" s="214">
        <v>2</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6" t="s">
        <v>265</v>
      </c>
      <c r="D228" s="258"/>
      <c r="E228" s="259"/>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260</v>
      </c>
      <c r="AH228" s="214">
        <v>2</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6" t="s">
        <v>271</v>
      </c>
      <c r="D229" s="258"/>
      <c r="E229" s="259"/>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260</v>
      </c>
      <c r="AH229" s="214">
        <v>2</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6" t="s">
        <v>302</v>
      </c>
      <c r="D230" s="258"/>
      <c r="E230" s="259">
        <v>11.571999999999999</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260</v>
      </c>
      <c r="AH230" s="214">
        <v>2</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6" t="s">
        <v>365</v>
      </c>
      <c r="D231" s="258"/>
      <c r="E231" s="259">
        <v>10.86</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260</v>
      </c>
      <c r="AH231" s="214">
        <v>2</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7" t="s">
        <v>274</v>
      </c>
      <c r="D232" s="260"/>
      <c r="E232" s="261">
        <v>1207.8085000000001</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260</v>
      </c>
      <c r="AH232" s="214">
        <v>3</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5" t="s">
        <v>275</v>
      </c>
      <c r="D233" s="258"/>
      <c r="E233" s="259"/>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260</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4" t="s">
        <v>366</v>
      </c>
      <c r="D234" s="256"/>
      <c r="E234" s="257">
        <v>3623.4254999999998</v>
      </c>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260</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50"/>
      <c r="D235" s="245"/>
      <c r="E235" s="245"/>
      <c r="F235" s="245"/>
      <c r="G235" s="245"/>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193</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36">
        <v>16</v>
      </c>
      <c r="B236" s="237" t="s">
        <v>367</v>
      </c>
      <c r="C236" s="248" t="s">
        <v>368</v>
      </c>
      <c r="D236" s="238" t="s">
        <v>257</v>
      </c>
      <c r="E236" s="239">
        <v>1328.2379000000001</v>
      </c>
      <c r="F236" s="240"/>
      <c r="G236" s="241">
        <f>ROUND(E236*F236,2)</f>
        <v>0</v>
      </c>
      <c r="H236" s="240"/>
      <c r="I236" s="241">
        <f>ROUND(E236*H236,2)</f>
        <v>0</v>
      </c>
      <c r="J236" s="240"/>
      <c r="K236" s="241">
        <f>ROUND(E236*J236,2)</f>
        <v>0</v>
      </c>
      <c r="L236" s="241">
        <v>21</v>
      </c>
      <c r="M236" s="241">
        <f>G236*(1+L236/100)</f>
        <v>0</v>
      </c>
      <c r="N236" s="239">
        <v>0</v>
      </c>
      <c r="O236" s="239">
        <f>ROUND(E236*N236,2)</f>
        <v>0</v>
      </c>
      <c r="P236" s="239">
        <v>2E-3</v>
      </c>
      <c r="Q236" s="239">
        <f>ROUND(E236*P236,2)</f>
        <v>2.66</v>
      </c>
      <c r="R236" s="241"/>
      <c r="S236" s="241" t="s">
        <v>213</v>
      </c>
      <c r="T236" s="242" t="s">
        <v>187</v>
      </c>
      <c r="U236" s="224">
        <v>0.01</v>
      </c>
      <c r="V236" s="224">
        <f>ROUND(E236*U236,2)</f>
        <v>13.28</v>
      </c>
      <c r="W236" s="224"/>
      <c r="X236" s="224" t="s">
        <v>217</v>
      </c>
      <c r="Y236" s="224" t="s">
        <v>189</v>
      </c>
      <c r="Z236" s="214"/>
      <c r="AA236" s="214"/>
      <c r="AB236" s="214"/>
      <c r="AC236" s="214"/>
      <c r="AD236" s="214"/>
      <c r="AE236" s="214"/>
      <c r="AF236" s="214"/>
      <c r="AG236" s="214" t="s">
        <v>254</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2" x14ac:dyDescent="0.2">
      <c r="A237" s="221"/>
      <c r="B237" s="222"/>
      <c r="C237" s="264" t="s">
        <v>306</v>
      </c>
      <c r="D237" s="256"/>
      <c r="E237" s="257"/>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260</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4" t="s">
        <v>307</v>
      </c>
      <c r="D238" s="256"/>
      <c r="E238" s="257">
        <v>490.83539999999999</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260</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4" t="s">
        <v>308</v>
      </c>
      <c r="D239" s="256"/>
      <c r="E239" s="257">
        <v>70.142380000000003</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260</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4" t="s">
        <v>309</v>
      </c>
      <c r="D240" s="256"/>
      <c r="E240" s="257"/>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260</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4" t="s">
        <v>310</v>
      </c>
      <c r="D241" s="256"/>
      <c r="E241" s="257"/>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260</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4" t="s">
        <v>311</v>
      </c>
      <c r="D242" s="256"/>
      <c r="E242" s="257">
        <v>615.846</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260</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4" t="s">
        <v>312</v>
      </c>
      <c r="D243" s="256"/>
      <c r="E243" s="257">
        <v>87.79804</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260</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4" t="s">
        <v>313</v>
      </c>
      <c r="D244" s="256"/>
      <c r="E244" s="257">
        <v>12.276</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260</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64" t="s">
        <v>309</v>
      </c>
      <c r="D245" s="256"/>
      <c r="E245" s="257"/>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260</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4" t="s">
        <v>314</v>
      </c>
      <c r="D246" s="256"/>
      <c r="E246" s="257"/>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260</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4" t="s">
        <v>315</v>
      </c>
      <c r="D247" s="256"/>
      <c r="E247" s="257">
        <v>19.14</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260</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4" t="s">
        <v>316</v>
      </c>
      <c r="D248" s="256"/>
      <c r="E248" s="257">
        <v>7.6841600000000003</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260</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4" t="s">
        <v>309</v>
      </c>
      <c r="D249" s="256"/>
      <c r="E249" s="257"/>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260</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4" t="s">
        <v>317</v>
      </c>
      <c r="D250" s="256"/>
      <c r="E250" s="257"/>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260</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4" t="s">
        <v>318</v>
      </c>
      <c r="D251" s="256"/>
      <c r="E251" s="257">
        <v>12.729200000000001</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260</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64" t="s">
        <v>319</v>
      </c>
      <c r="D252" s="256"/>
      <c r="E252" s="257">
        <v>11.786720000000001</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260</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50"/>
      <c r="D253" s="245"/>
      <c r="E253" s="245"/>
      <c r="F253" s="245"/>
      <c r="G253" s="245"/>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193</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36">
        <v>17</v>
      </c>
      <c r="B254" s="237" t="s">
        <v>369</v>
      </c>
      <c r="C254" s="248" t="s">
        <v>370</v>
      </c>
      <c r="D254" s="238" t="s">
        <v>257</v>
      </c>
      <c r="E254" s="239">
        <v>1138.5506</v>
      </c>
      <c r="F254" s="240"/>
      <c r="G254" s="241">
        <f>ROUND(E254*F254,2)</f>
        <v>0</v>
      </c>
      <c r="H254" s="240"/>
      <c r="I254" s="241">
        <f>ROUND(E254*H254,2)</f>
        <v>0</v>
      </c>
      <c r="J254" s="240"/>
      <c r="K254" s="241">
        <f>ROUND(E254*J254,2)</f>
        <v>0</v>
      </c>
      <c r="L254" s="241">
        <v>21</v>
      </c>
      <c r="M254" s="241">
        <f>G254*(1+L254/100)</f>
        <v>0</v>
      </c>
      <c r="N254" s="239">
        <v>0</v>
      </c>
      <c r="O254" s="239">
        <f>ROUND(E254*N254,2)</f>
        <v>0</v>
      </c>
      <c r="P254" s="239">
        <v>0.32</v>
      </c>
      <c r="Q254" s="239">
        <f>ROUND(E254*P254,2)</f>
        <v>364.34</v>
      </c>
      <c r="R254" s="241"/>
      <c r="S254" s="241" t="s">
        <v>213</v>
      </c>
      <c r="T254" s="242" t="s">
        <v>187</v>
      </c>
      <c r="U254" s="224">
        <v>0.13</v>
      </c>
      <c r="V254" s="224">
        <f>ROUND(E254*U254,2)</f>
        <v>148.01</v>
      </c>
      <c r="W254" s="224"/>
      <c r="X254" s="224" t="s">
        <v>217</v>
      </c>
      <c r="Y254" s="224" t="s">
        <v>189</v>
      </c>
      <c r="Z254" s="214"/>
      <c r="AA254" s="214"/>
      <c r="AB254" s="214"/>
      <c r="AC254" s="214"/>
      <c r="AD254" s="214"/>
      <c r="AE254" s="214"/>
      <c r="AF254" s="214"/>
      <c r="AG254" s="214" t="s">
        <v>254</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64" t="s">
        <v>306</v>
      </c>
      <c r="D255" s="256"/>
      <c r="E255" s="257"/>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260</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64" t="s">
        <v>307</v>
      </c>
      <c r="D256" s="256"/>
      <c r="E256" s="257">
        <v>490.83539999999999</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260</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4" t="s">
        <v>352</v>
      </c>
      <c r="D257" s="256"/>
      <c r="E257" s="257"/>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260</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4" t="s">
        <v>309</v>
      </c>
      <c r="D258" s="256"/>
      <c r="E258" s="257"/>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260</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4" t="s">
        <v>310</v>
      </c>
      <c r="D259" s="256"/>
      <c r="E259" s="257"/>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260</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4" t="s">
        <v>311</v>
      </c>
      <c r="D260" s="256"/>
      <c r="E260" s="257">
        <v>615.846</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260</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4" t="s">
        <v>352</v>
      </c>
      <c r="D261" s="256"/>
      <c r="E261" s="257"/>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260</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64" t="s">
        <v>353</v>
      </c>
      <c r="D262" s="256"/>
      <c r="E262" s="257"/>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260</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64" t="s">
        <v>309</v>
      </c>
      <c r="D263" s="256"/>
      <c r="E263" s="257"/>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260</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4" t="s">
        <v>314</v>
      </c>
      <c r="D264" s="256"/>
      <c r="E264" s="257"/>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260</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4" t="s">
        <v>315</v>
      </c>
      <c r="D265" s="256"/>
      <c r="E265" s="257">
        <v>19.14</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260</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4" t="s">
        <v>352</v>
      </c>
      <c r="D266" s="256"/>
      <c r="E266" s="257"/>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260</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4" t="s">
        <v>309</v>
      </c>
      <c r="D267" s="256"/>
      <c r="E267" s="257"/>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260</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4" t="s">
        <v>317</v>
      </c>
      <c r="D268" s="256"/>
      <c r="E268" s="257"/>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260</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4" t="s">
        <v>318</v>
      </c>
      <c r="D269" s="256"/>
      <c r="E269" s="257">
        <v>12.729200000000001</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260</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4" t="s">
        <v>352</v>
      </c>
      <c r="D270" s="256"/>
      <c r="E270" s="257"/>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260</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
      <c r="A271" s="221"/>
      <c r="B271" s="222"/>
      <c r="C271" s="250"/>
      <c r="D271" s="245"/>
      <c r="E271" s="245"/>
      <c r="F271" s="245"/>
      <c r="G271" s="245"/>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193</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36">
        <v>18</v>
      </c>
      <c r="B272" s="237" t="s">
        <v>371</v>
      </c>
      <c r="C272" s="248" t="s">
        <v>372</v>
      </c>
      <c r="D272" s="238" t="s">
        <v>373</v>
      </c>
      <c r="E272" s="239">
        <v>1035.046</v>
      </c>
      <c r="F272" s="240"/>
      <c r="G272" s="241">
        <f>ROUND(E272*F272,2)</f>
        <v>0</v>
      </c>
      <c r="H272" s="240"/>
      <c r="I272" s="241">
        <f>ROUND(E272*H272,2)</f>
        <v>0</v>
      </c>
      <c r="J272" s="240"/>
      <c r="K272" s="241">
        <f>ROUND(E272*J272,2)</f>
        <v>0</v>
      </c>
      <c r="L272" s="241">
        <v>21</v>
      </c>
      <c r="M272" s="241">
        <f>G272*(1+L272/100)</f>
        <v>0</v>
      </c>
      <c r="N272" s="239">
        <v>0</v>
      </c>
      <c r="O272" s="239">
        <f>ROUND(E272*N272,2)</f>
        <v>0</v>
      </c>
      <c r="P272" s="239">
        <v>0</v>
      </c>
      <c r="Q272" s="239">
        <f>ROUND(E272*P272,2)</f>
        <v>0</v>
      </c>
      <c r="R272" s="241"/>
      <c r="S272" s="241" t="s">
        <v>213</v>
      </c>
      <c r="T272" s="242" t="s">
        <v>187</v>
      </c>
      <c r="U272" s="224">
        <v>0</v>
      </c>
      <c r="V272" s="224">
        <f>ROUND(E272*U272,2)</f>
        <v>0</v>
      </c>
      <c r="W272" s="224"/>
      <c r="X272" s="224" t="s">
        <v>217</v>
      </c>
      <c r="Y272" s="224" t="s">
        <v>189</v>
      </c>
      <c r="Z272" s="214"/>
      <c r="AA272" s="214"/>
      <c r="AB272" s="214"/>
      <c r="AC272" s="214"/>
      <c r="AD272" s="214"/>
      <c r="AE272" s="214"/>
      <c r="AF272" s="214"/>
      <c r="AG272" s="214" t="s">
        <v>254</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
      <c r="A273" s="221"/>
      <c r="B273" s="222"/>
      <c r="C273" s="249" t="s">
        <v>374</v>
      </c>
      <c r="D273" s="244"/>
      <c r="E273" s="244"/>
      <c r="F273" s="244"/>
      <c r="G273" s="24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192</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64" t="s">
        <v>375</v>
      </c>
      <c r="D274" s="256"/>
      <c r="E274" s="257"/>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260</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5" t="s">
        <v>261</v>
      </c>
      <c r="D275" s="258"/>
      <c r="E275" s="259"/>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260</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6" t="s">
        <v>262</v>
      </c>
      <c r="D276" s="258"/>
      <c r="E276" s="259"/>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260</v>
      </c>
      <c r="AH276" s="214">
        <v>2</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66" t="s">
        <v>297</v>
      </c>
      <c r="D277" s="258"/>
      <c r="E277" s="259">
        <v>446.214</v>
      </c>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260</v>
      </c>
      <c r="AH277" s="214">
        <v>2</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66" t="s">
        <v>298</v>
      </c>
      <c r="D278" s="258"/>
      <c r="E278" s="259"/>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260</v>
      </c>
      <c r="AH278" s="214">
        <v>2</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6" t="s">
        <v>265</v>
      </c>
      <c r="D279" s="258"/>
      <c r="E279" s="259"/>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260</v>
      </c>
      <c r="AH279" s="214">
        <v>2</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6" t="s">
        <v>266</v>
      </c>
      <c r="D280" s="258"/>
      <c r="E280" s="259"/>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260</v>
      </c>
      <c r="AH280" s="214">
        <v>2</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6" t="s">
        <v>299</v>
      </c>
      <c r="D281" s="258"/>
      <c r="E281" s="259">
        <v>559.86</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260</v>
      </c>
      <c r="AH281" s="214">
        <v>2</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66" t="s">
        <v>298</v>
      </c>
      <c r="D282" s="258"/>
      <c r="E282" s="259"/>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260</v>
      </c>
      <c r="AH282" s="214">
        <v>2</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6" t="s">
        <v>300</v>
      </c>
      <c r="D283" s="258"/>
      <c r="E283" s="259"/>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260</v>
      </c>
      <c r="AH283" s="214">
        <v>2</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6" t="s">
        <v>265</v>
      </c>
      <c r="D284" s="258"/>
      <c r="E284" s="259"/>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260</v>
      </c>
      <c r="AH284" s="214">
        <v>2</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66" t="s">
        <v>269</v>
      </c>
      <c r="D285" s="258"/>
      <c r="E285" s="259"/>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260</v>
      </c>
      <c r="AH285" s="214">
        <v>2</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66" t="s">
        <v>301</v>
      </c>
      <c r="D286" s="258"/>
      <c r="E286" s="259">
        <v>17.399999999999999</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260</v>
      </c>
      <c r="AH286" s="214">
        <v>2</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66" t="s">
        <v>298</v>
      </c>
      <c r="D287" s="258"/>
      <c r="E287" s="259"/>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260</v>
      </c>
      <c r="AH287" s="214">
        <v>2</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66" t="s">
        <v>265</v>
      </c>
      <c r="D288" s="258"/>
      <c r="E288" s="259"/>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260</v>
      </c>
      <c r="AH288" s="214">
        <v>2</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6" t="s">
        <v>271</v>
      </c>
      <c r="D289" s="258"/>
      <c r="E289" s="259"/>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260</v>
      </c>
      <c r="AH289" s="214">
        <v>2</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66" t="s">
        <v>302</v>
      </c>
      <c r="D290" s="258"/>
      <c r="E290" s="259">
        <v>11.571999999999999</v>
      </c>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260</v>
      </c>
      <c r="AH290" s="214">
        <v>2</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66" t="s">
        <v>298</v>
      </c>
      <c r="D291" s="258"/>
      <c r="E291" s="259"/>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260</v>
      </c>
      <c r="AH291" s="214">
        <v>2</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7" t="s">
        <v>274</v>
      </c>
      <c r="D292" s="260"/>
      <c r="E292" s="261">
        <v>1035.046</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260</v>
      </c>
      <c r="AH292" s="214">
        <v>3</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65" t="s">
        <v>275</v>
      </c>
      <c r="D293" s="258"/>
      <c r="E293" s="259"/>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260</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64" t="s">
        <v>303</v>
      </c>
      <c r="D294" s="256"/>
      <c r="E294" s="257">
        <v>1035.046</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260</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2" x14ac:dyDescent="0.2">
      <c r="A295" s="221"/>
      <c r="B295" s="222"/>
      <c r="C295" s="250"/>
      <c r="D295" s="245"/>
      <c r="E295" s="245"/>
      <c r="F295" s="245"/>
      <c r="G295" s="245"/>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193</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36">
        <v>19</v>
      </c>
      <c r="B296" s="237" t="s">
        <v>376</v>
      </c>
      <c r="C296" s="248" t="s">
        <v>377</v>
      </c>
      <c r="D296" s="238" t="s">
        <v>373</v>
      </c>
      <c r="E296" s="239">
        <v>1138.5506</v>
      </c>
      <c r="F296" s="240"/>
      <c r="G296" s="241">
        <f>ROUND(E296*F296,2)</f>
        <v>0</v>
      </c>
      <c r="H296" s="240"/>
      <c r="I296" s="241">
        <f>ROUND(E296*H296,2)</f>
        <v>0</v>
      </c>
      <c r="J296" s="240"/>
      <c r="K296" s="241">
        <f>ROUND(E296*J296,2)</f>
        <v>0</v>
      </c>
      <c r="L296" s="241">
        <v>21</v>
      </c>
      <c r="M296" s="241">
        <f>G296*(1+L296/100)</f>
        <v>0</v>
      </c>
      <c r="N296" s="239">
        <v>2E-3</v>
      </c>
      <c r="O296" s="239">
        <f>ROUND(E296*N296,2)</f>
        <v>2.2799999999999998</v>
      </c>
      <c r="P296" s="239">
        <v>0</v>
      </c>
      <c r="Q296" s="239">
        <f>ROUND(E296*P296,2)</f>
        <v>0</v>
      </c>
      <c r="R296" s="241"/>
      <c r="S296" s="241" t="s">
        <v>213</v>
      </c>
      <c r="T296" s="242" t="s">
        <v>187</v>
      </c>
      <c r="U296" s="224">
        <v>0</v>
      </c>
      <c r="V296" s="224">
        <f>ROUND(E296*U296,2)</f>
        <v>0</v>
      </c>
      <c r="W296" s="224"/>
      <c r="X296" s="224" t="s">
        <v>217</v>
      </c>
      <c r="Y296" s="224" t="s">
        <v>189</v>
      </c>
      <c r="Z296" s="214"/>
      <c r="AA296" s="214"/>
      <c r="AB296" s="214"/>
      <c r="AC296" s="214"/>
      <c r="AD296" s="214"/>
      <c r="AE296" s="214"/>
      <c r="AF296" s="214"/>
      <c r="AG296" s="214" t="s">
        <v>254</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49" t="s">
        <v>374</v>
      </c>
      <c r="D297" s="244"/>
      <c r="E297" s="244"/>
      <c r="F297" s="244"/>
      <c r="G297" s="24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192</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
      <c r="A298" s="221"/>
      <c r="B298" s="222"/>
      <c r="C298" s="264" t="s">
        <v>378</v>
      </c>
      <c r="D298" s="256"/>
      <c r="E298" s="257"/>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260</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65" t="s">
        <v>261</v>
      </c>
      <c r="D299" s="258"/>
      <c r="E299" s="259"/>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260</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66" t="s">
        <v>262</v>
      </c>
      <c r="D300" s="258"/>
      <c r="E300" s="259"/>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260</v>
      </c>
      <c r="AH300" s="214">
        <v>2</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66" t="s">
        <v>297</v>
      </c>
      <c r="D301" s="258"/>
      <c r="E301" s="259">
        <v>446.214</v>
      </c>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260</v>
      </c>
      <c r="AH301" s="214">
        <v>2</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66" t="s">
        <v>298</v>
      </c>
      <c r="D302" s="258"/>
      <c r="E302" s="259"/>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260</v>
      </c>
      <c r="AH302" s="214">
        <v>2</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6" t="s">
        <v>265</v>
      </c>
      <c r="D303" s="258"/>
      <c r="E303" s="259"/>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260</v>
      </c>
      <c r="AH303" s="214">
        <v>2</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6" t="s">
        <v>266</v>
      </c>
      <c r="D304" s="258"/>
      <c r="E304" s="259"/>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260</v>
      </c>
      <c r="AH304" s="214">
        <v>2</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6" t="s">
        <v>299</v>
      </c>
      <c r="D305" s="258"/>
      <c r="E305" s="259">
        <v>559.86</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260</v>
      </c>
      <c r="AH305" s="214">
        <v>2</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66" t="s">
        <v>298</v>
      </c>
      <c r="D306" s="258"/>
      <c r="E306" s="259"/>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260</v>
      </c>
      <c r="AH306" s="214">
        <v>2</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66" t="s">
        <v>300</v>
      </c>
      <c r="D307" s="258"/>
      <c r="E307" s="259"/>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260</v>
      </c>
      <c r="AH307" s="214">
        <v>2</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6" t="s">
        <v>265</v>
      </c>
      <c r="D308" s="258"/>
      <c r="E308" s="259"/>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260</v>
      </c>
      <c r="AH308" s="214">
        <v>2</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6" t="s">
        <v>269</v>
      </c>
      <c r="D309" s="258"/>
      <c r="E309" s="259"/>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260</v>
      </c>
      <c r="AH309" s="214">
        <v>2</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6" t="s">
        <v>301</v>
      </c>
      <c r="D310" s="258"/>
      <c r="E310" s="259">
        <v>17.399999999999999</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260</v>
      </c>
      <c r="AH310" s="214">
        <v>2</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6" t="s">
        <v>298</v>
      </c>
      <c r="D311" s="258"/>
      <c r="E311" s="259"/>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260</v>
      </c>
      <c r="AH311" s="214">
        <v>2</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66" t="s">
        <v>265</v>
      </c>
      <c r="D312" s="258"/>
      <c r="E312" s="259"/>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260</v>
      </c>
      <c r="AH312" s="214">
        <v>2</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66" t="s">
        <v>271</v>
      </c>
      <c r="D313" s="258"/>
      <c r="E313" s="259"/>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260</v>
      </c>
      <c r="AH313" s="214">
        <v>2</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6" t="s">
        <v>302</v>
      </c>
      <c r="D314" s="258"/>
      <c r="E314" s="259">
        <v>11.571999999999999</v>
      </c>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260</v>
      </c>
      <c r="AH314" s="214">
        <v>2</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6" t="s">
        <v>298</v>
      </c>
      <c r="D315" s="258"/>
      <c r="E315" s="259"/>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260</v>
      </c>
      <c r="AH315" s="214">
        <v>2</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7" t="s">
        <v>274</v>
      </c>
      <c r="D316" s="260"/>
      <c r="E316" s="261">
        <v>1035.046</v>
      </c>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260</v>
      </c>
      <c r="AH316" s="214">
        <v>3</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5" t="s">
        <v>275</v>
      </c>
      <c r="D317" s="258"/>
      <c r="E317" s="259"/>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260</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4" t="s">
        <v>379</v>
      </c>
      <c r="D318" s="256"/>
      <c r="E318" s="257">
        <v>1138.5506</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260</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2" x14ac:dyDescent="0.2">
      <c r="A319" s="221"/>
      <c r="B319" s="222"/>
      <c r="C319" s="250"/>
      <c r="D319" s="245"/>
      <c r="E319" s="245"/>
      <c r="F319" s="245"/>
      <c r="G319" s="245"/>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193</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36">
        <v>20</v>
      </c>
      <c r="B320" s="237" t="s">
        <v>380</v>
      </c>
      <c r="C320" s="248" t="s">
        <v>381</v>
      </c>
      <c r="D320" s="238" t="s">
        <v>373</v>
      </c>
      <c r="E320" s="239">
        <v>1138.5506</v>
      </c>
      <c r="F320" s="240"/>
      <c r="G320" s="241">
        <f>ROUND(E320*F320,2)</f>
        <v>0</v>
      </c>
      <c r="H320" s="240"/>
      <c r="I320" s="241">
        <f>ROUND(E320*H320,2)</f>
        <v>0</v>
      </c>
      <c r="J320" s="240"/>
      <c r="K320" s="241">
        <f>ROUND(E320*J320,2)</f>
        <v>0</v>
      </c>
      <c r="L320" s="241">
        <v>21</v>
      </c>
      <c r="M320" s="241">
        <f>G320*(1+L320/100)</f>
        <v>0</v>
      </c>
      <c r="N320" s="239">
        <v>5.0000000000000001E-3</v>
      </c>
      <c r="O320" s="239">
        <f>ROUND(E320*N320,2)</f>
        <v>5.69</v>
      </c>
      <c r="P320" s="239">
        <v>0</v>
      </c>
      <c r="Q320" s="239">
        <f>ROUND(E320*P320,2)</f>
        <v>0</v>
      </c>
      <c r="R320" s="241"/>
      <c r="S320" s="241" t="s">
        <v>213</v>
      </c>
      <c r="T320" s="242" t="s">
        <v>187</v>
      </c>
      <c r="U320" s="224">
        <v>0</v>
      </c>
      <c r="V320" s="224">
        <f>ROUND(E320*U320,2)</f>
        <v>0</v>
      </c>
      <c r="W320" s="224"/>
      <c r="X320" s="224" t="s">
        <v>217</v>
      </c>
      <c r="Y320" s="224" t="s">
        <v>189</v>
      </c>
      <c r="Z320" s="214"/>
      <c r="AA320" s="214"/>
      <c r="AB320" s="214"/>
      <c r="AC320" s="214"/>
      <c r="AD320" s="214"/>
      <c r="AE320" s="214"/>
      <c r="AF320" s="214"/>
      <c r="AG320" s="214" t="s">
        <v>254</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2" x14ac:dyDescent="0.2">
      <c r="A321" s="221"/>
      <c r="B321" s="222"/>
      <c r="C321" s="249" t="s">
        <v>382</v>
      </c>
      <c r="D321" s="244"/>
      <c r="E321" s="244"/>
      <c r="F321" s="244"/>
      <c r="G321" s="24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192</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9" t="s">
        <v>383</v>
      </c>
      <c r="D322" s="263"/>
      <c r="E322" s="263"/>
      <c r="F322" s="263"/>
      <c r="G322" s="263"/>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192</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9" t="s">
        <v>576</v>
      </c>
      <c r="D323" s="263"/>
      <c r="E323" s="263"/>
      <c r="F323" s="263"/>
      <c r="G323" s="263"/>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192</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9" t="s">
        <v>577</v>
      </c>
      <c r="D324" s="263"/>
      <c r="E324" s="263"/>
      <c r="F324" s="263"/>
      <c r="G324" s="263"/>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192</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9" t="s">
        <v>578</v>
      </c>
      <c r="D325" s="263"/>
      <c r="E325" s="263"/>
      <c r="F325" s="263"/>
      <c r="G325" s="263"/>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192</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9" t="s">
        <v>579</v>
      </c>
      <c r="D326" s="263"/>
      <c r="E326" s="263"/>
      <c r="F326" s="263"/>
      <c r="G326" s="263"/>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192</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9" t="s">
        <v>580</v>
      </c>
      <c r="D327" s="263"/>
      <c r="E327" s="263"/>
      <c r="F327" s="263"/>
      <c r="G327" s="263"/>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192</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9" t="s">
        <v>581</v>
      </c>
      <c r="D328" s="263"/>
      <c r="E328" s="263"/>
      <c r="F328" s="263"/>
      <c r="G328" s="263"/>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192</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9" t="s">
        <v>582</v>
      </c>
      <c r="D329" s="263"/>
      <c r="E329" s="263"/>
      <c r="F329" s="263"/>
      <c r="G329" s="263"/>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192</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9" t="s">
        <v>583</v>
      </c>
      <c r="D330" s="263"/>
      <c r="E330" s="263"/>
      <c r="F330" s="263"/>
      <c r="G330" s="263"/>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192</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9" t="s">
        <v>584</v>
      </c>
      <c r="D331" s="263"/>
      <c r="E331" s="263"/>
      <c r="F331" s="263"/>
      <c r="G331" s="263"/>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192</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69" t="s">
        <v>585</v>
      </c>
      <c r="D332" s="263"/>
      <c r="E332" s="263"/>
      <c r="F332" s="263"/>
      <c r="G332" s="263"/>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192</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9" t="s">
        <v>586</v>
      </c>
      <c r="D333" s="263"/>
      <c r="E333" s="263"/>
      <c r="F333" s="263"/>
      <c r="G333" s="263"/>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192</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70" t="s">
        <v>309</v>
      </c>
      <c r="D334" s="225"/>
      <c r="E334" s="226"/>
      <c r="F334" s="227"/>
      <c r="G334" s="227"/>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192</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9" t="s">
        <v>384</v>
      </c>
      <c r="D335" s="263"/>
      <c r="E335" s="263"/>
      <c r="F335" s="263"/>
      <c r="G335" s="263"/>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192</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69" t="s">
        <v>385</v>
      </c>
      <c r="D336" s="263"/>
      <c r="E336" s="263"/>
      <c r="F336" s="263"/>
      <c r="G336" s="263"/>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192</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9" t="s">
        <v>386</v>
      </c>
      <c r="D337" s="263"/>
      <c r="E337" s="263"/>
      <c r="F337" s="263"/>
      <c r="G337" s="263"/>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192</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70" t="s">
        <v>309</v>
      </c>
      <c r="D338" s="225"/>
      <c r="E338" s="226"/>
      <c r="F338" s="227"/>
      <c r="G338" s="227"/>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192</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69" t="s">
        <v>387</v>
      </c>
      <c r="D339" s="263"/>
      <c r="E339" s="263"/>
      <c r="F339" s="263"/>
      <c r="G339" s="263"/>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192</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2" x14ac:dyDescent="0.2">
      <c r="A340" s="221"/>
      <c r="B340" s="222"/>
      <c r="C340" s="264" t="s">
        <v>388</v>
      </c>
      <c r="D340" s="256"/>
      <c r="E340" s="257"/>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260</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5" t="s">
        <v>261</v>
      </c>
      <c r="D341" s="258"/>
      <c r="E341" s="259"/>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260</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66" t="s">
        <v>262</v>
      </c>
      <c r="D342" s="258"/>
      <c r="E342" s="259"/>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260</v>
      </c>
      <c r="AH342" s="214">
        <v>2</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66" t="s">
        <v>297</v>
      </c>
      <c r="D343" s="258"/>
      <c r="E343" s="259">
        <v>446.214</v>
      </c>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260</v>
      </c>
      <c r="AH343" s="214">
        <v>2</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66" t="s">
        <v>298</v>
      </c>
      <c r="D344" s="258"/>
      <c r="E344" s="259"/>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260</v>
      </c>
      <c r="AH344" s="214">
        <v>2</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66" t="s">
        <v>265</v>
      </c>
      <c r="D345" s="258"/>
      <c r="E345" s="259"/>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260</v>
      </c>
      <c r="AH345" s="214">
        <v>2</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6" t="s">
        <v>266</v>
      </c>
      <c r="D346" s="258"/>
      <c r="E346" s="259"/>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260</v>
      </c>
      <c r="AH346" s="214">
        <v>2</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6" t="s">
        <v>299</v>
      </c>
      <c r="D347" s="258"/>
      <c r="E347" s="259">
        <v>559.86</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260</v>
      </c>
      <c r="AH347" s="214">
        <v>2</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66" t="s">
        <v>298</v>
      </c>
      <c r="D348" s="258"/>
      <c r="E348" s="259"/>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260</v>
      </c>
      <c r="AH348" s="214">
        <v>2</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66" t="s">
        <v>300</v>
      </c>
      <c r="D349" s="258"/>
      <c r="E349" s="259"/>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260</v>
      </c>
      <c r="AH349" s="214">
        <v>2</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66" t="s">
        <v>265</v>
      </c>
      <c r="D350" s="258"/>
      <c r="E350" s="259"/>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260</v>
      </c>
      <c r="AH350" s="214">
        <v>2</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66" t="s">
        <v>269</v>
      </c>
      <c r="D351" s="258"/>
      <c r="E351" s="259"/>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260</v>
      </c>
      <c r="AH351" s="214">
        <v>2</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6" t="s">
        <v>301</v>
      </c>
      <c r="D352" s="258"/>
      <c r="E352" s="259">
        <v>17.399999999999999</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260</v>
      </c>
      <c r="AH352" s="214">
        <v>2</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6" t="s">
        <v>298</v>
      </c>
      <c r="D353" s="258"/>
      <c r="E353" s="259"/>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260</v>
      </c>
      <c r="AH353" s="214">
        <v>2</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6" t="s">
        <v>265</v>
      </c>
      <c r="D354" s="258"/>
      <c r="E354" s="259"/>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260</v>
      </c>
      <c r="AH354" s="214">
        <v>2</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6" t="s">
        <v>271</v>
      </c>
      <c r="D355" s="258"/>
      <c r="E355" s="259"/>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260</v>
      </c>
      <c r="AH355" s="214">
        <v>2</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66" t="s">
        <v>302</v>
      </c>
      <c r="D356" s="258"/>
      <c r="E356" s="259">
        <v>11.571999999999999</v>
      </c>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260</v>
      </c>
      <c r="AH356" s="214">
        <v>2</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66" t="s">
        <v>298</v>
      </c>
      <c r="D357" s="258"/>
      <c r="E357" s="259"/>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260</v>
      </c>
      <c r="AH357" s="214">
        <v>2</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7" t="s">
        <v>274</v>
      </c>
      <c r="D358" s="260"/>
      <c r="E358" s="261">
        <v>1035.046</v>
      </c>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260</v>
      </c>
      <c r="AH358" s="214">
        <v>3</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65" t="s">
        <v>275</v>
      </c>
      <c r="D359" s="258"/>
      <c r="E359" s="259"/>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260</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4" t="s">
        <v>379</v>
      </c>
      <c r="D360" s="256"/>
      <c r="E360" s="257">
        <v>1138.5506</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260</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2" x14ac:dyDescent="0.2">
      <c r="A361" s="221"/>
      <c r="B361" s="222"/>
      <c r="C361" s="250"/>
      <c r="D361" s="245"/>
      <c r="E361" s="245"/>
      <c r="F361" s="245"/>
      <c r="G361" s="245"/>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193</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36">
        <v>21</v>
      </c>
      <c r="B362" s="237" t="s">
        <v>389</v>
      </c>
      <c r="C362" s="248" t="s">
        <v>390</v>
      </c>
      <c r="D362" s="238" t="s">
        <v>257</v>
      </c>
      <c r="E362" s="239">
        <v>1328.2379000000001</v>
      </c>
      <c r="F362" s="240"/>
      <c r="G362" s="241">
        <f>ROUND(E362*F362,2)</f>
        <v>0</v>
      </c>
      <c r="H362" s="240"/>
      <c r="I362" s="241">
        <f>ROUND(E362*H362,2)</f>
        <v>0</v>
      </c>
      <c r="J362" s="240"/>
      <c r="K362" s="241">
        <f>ROUND(E362*J362,2)</f>
        <v>0</v>
      </c>
      <c r="L362" s="241">
        <v>21</v>
      </c>
      <c r="M362" s="241">
        <f>G362*(1+L362/100)</f>
        <v>0</v>
      </c>
      <c r="N362" s="239">
        <v>0</v>
      </c>
      <c r="O362" s="239">
        <f>ROUND(E362*N362,2)</f>
        <v>0</v>
      </c>
      <c r="P362" s="239">
        <v>9.4E-2</v>
      </c>
      <c r="Q362" s="239">
        <f>ROUND(E362*P362,2)</f>
        <v>124.85</v>
      </c>
      <c r="R362" s="241" t="s">
        <v>391</v>
      </c>
      <c r="S362" s="241" t="s">
        <v>186</v>
      </c>
      <c r="T362" s="242" t="s">
        <v>186</v>
      </c>
      <c r="U362" s="224">
        <v>0</v>
      </c>
      <c r="V362" s="224">
        <f>ROUND(E362*U362,2)</f>
        <v>0</v>
      </c>
      <c r="W362" s="224"/>
      <c r="X362" s="224" t="s">
        <v>392</v>
      </c>
      <c r="Y362" s="224" t="s">
        <v>189</v>
      </c>
      <c r="Z362" s="214"/>
      <c r="AA362" s="214"/>
      <c r="AB362" s="214"/>
      <c r="AC362" s="214"/>
      <c r="AD362" s="214"/>
      <c r="AE362" s="214"/>
      <c r="AF362" s="214"/>
      <c r="AG362" s="214" t="s">
        <v>393</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ht="22.5" outlineLevel="2" x14ac:dyDescent="0.2">
      <c r="A363" s="221"/>
      <c r="B363" s="222"/>
      <c r="C363" s="268" t="s">
        <v>394</v>
      </c>
      <c r="D363" s="262"/>
      <c r="E363" s="262"/>
      <c r="F363" s="262"/>
      <c r="G363" s="262"/>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292</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43" t="str">
        <f>C363</f>
        <v>odstranění násypu nebo nánosu na střechách sklonu do 10 stupňů, tloušťky násypu přes 30 do 50 mm, odstranění povlakové krytiny dvouvrstvé.</v>
      </c>
      <c r="BB363" s="214"/>
      <c r="BC363" s="214"/>
      <c r="BD363" s="214"/>
      <c r="BE363" s="214"/>
      <c r="BF363" s="214"/>
      <c r="BG363" s="214"/>
      <c r="BH363" s="214"/>
    </row>
    <row r="364" spans="1:60" outlineLevel="2" x14ac:dyDescent="0.2">
      <c r="A364" s="221"/>
      <c r="B364" s="222"/>
      <c r="C364" s="264" t="s">
        <v>306</v>
      </c>
      <c r="D364" s="256"/>
      <c r="E364" s="257"/>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260</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4" t="s">
        <v>307</v>
      </c>
      <c r="D365" s="256"/>
      <c r="E365" s="257">
        <v>490.83539999999999</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260</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64" t="s">
        <v>308</v>
      </c>
      <c r="D366" s="256"/>
      <c r="E366" s="257">
        <v>70.142380000000003</v>
      </c>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260</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4" t="s">
        <v>309</v>
      </c>
      <c r="D367" s="256"/>
      <c r="E367" s="257"/>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260</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64" t="s">
        <v>310</v>
      </c>
      <c r="D368" s="256"/>
      <c r="E368" s="257"/>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260</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64" t="s">
        <v>311</v>
      </c>
      <c r="D369" s="256"/>
      <c r="E369" s="257">
        <v>615.846</v>
      </c>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260</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4" t="s">
        <v>312</v>
      </c>
      <c r="D370" s="256"/>
      <c r="E370" s="257">
        <v>87.79804</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260</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4" t="s">
        <v>313</v>
      </c>
      <c r="D371" s="256"/>
      <c r="E371" s="257">
        <v>12.276</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260</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4" t="s">
        <v>309</v>
      </c>
      <c r="D372" s="256"/>
      <c r="E372" s="257"/>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260</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4" t="s">
        <v>314</v>
      </c>
      <c r="D373" s="256"/>
      <c r="E373" s="257"/>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260</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4" t="s">
        <v>315</v>
      </c>
      <c r="D374" s="256"/>
      <c r="E374" s="257">
        <v>19.14</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260</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64" t="s">
        <v>316</v>
      </c>
      <c r="D375" s="256"/>
      <c r="E375" s="257">
        <v>7.6841600000000003</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260</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4" t="s">
        <v>309</v>
      </c>
      <c r="D376" s="256"/>
      <c r="E376" s="257"/>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260</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4" t="s">
        <v>317</v>
      </c>
      <c r="D377" s="256"/>
      <c r="E377" s="257"/>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260</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4" t="s">
        <v>318</v>
      </c>
      <c r="D378" s="256"/>
      <c r="E378" s="257">
        <v>12.729200000000001</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260</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4" t="s">
        <v>319</v>
      </c>
      <c r="D379" s="256"/>
      <c r="E379" s="257">
        <v>11.786720000000001</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260</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2" x14ac:dyDescent="0.2">
      <c r="A380" s="221"/>
      <c r="B380" s="222"/>
      <c r="C380" s="250"/>
      <c r="D380" s="245"/>
      <c r="E380" s="245"/>
      <c r="F380" s="245"/>
      <c r="G380" s="245"/>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193</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ht="22.5" outlineLevel="1" x14ac:dyDescent="0.2">
      <c r="A381" s="236">
        <v>22</v>
      </c>
      <c r="B381" s="237" t="s">
        <v>395</v>
      </c>
      <c r="C381" s="248" t="s">
        <v>396</v>
      </c>
      <c r="D381" s="238" t="s">
        <v>279</v>
      </c>
      <c r="E381" s="239">
        <v>35.709090000000003</v>
      </c>
      <c r="F381" s="240"/>
      <c r="G381" s="241">
        <f>ROUND(E381*F381,2)</f>
        <v>0</v>
      </c>
      <c r="H381" s="240"/>
      <c r="I381" s="241">
        <f>ROUND(E381*H381,2)</f>
        <v>0</v>
      </c>
      <c r="J381" s="240"/>
      <c r="K381" s="241">
        <f>ROUND(E381*J381,2)</f>
        <v>0</v>
      </c>
      <c r="L381" s="241">
        <v>21</v>
      </c>
      <c r="M381" s="241">
        <f>G381*(1+L381/100)</f>
        <v>0</v>
      </c>
      <c r="N381" s="239">
        <v>0.35</v>
      </c>
      <c r="O381" s="239">
        <f>ROUND(E381*N381,2)</f>
        <v>12.5</v>
      </c>
      <c r="P381" s="239">
        <v>0</v>
      </c>
      <c r="Q381" s="239">
        <f>ROUND(E381*P381,2)</f>
        <v>0</v>
      </c>
      <c r="R381" s="241" t="s">
        <v>397</v>
      </c>
      <c r="S381" s="241" t="s">
        <v>186</v>
      </c>
      <c r="T381" s="242" t="s">
        <v>186</v>
      </c>
      <c r="U381" s="224">
        <v>0</v>
      </c>
      <c r="V381" s="224">
        <f>ROUND(E381*U381,2)</f>
        <v>0</v>
      </c>
      <c r="W381" s="224"/>
      <c r="X381" s="224" t="s">
        <v>398</v>
      </c>
      <c r="Y381" s="224" t="s">
        <v>189</v>
      </c>
      <c r="Z381" s="214"/>
      <c r="AA381" s="214"/>
      <c r="AB381" s="214"/>
      <c r="AC381" s="214"/>
      <c r="AD381" s="214"/>
      <c r="AE381" s="214"/>
      <c r="AF381" s="214"/>
      <c r="AG381" s="214" t="s">
        <v>399</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5" t="s">
        <v>261</v>
      </c>
      <c r="D382" s="258"/>
      <c r="E382" s="259"/>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260</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6" t="s">
        <v>400</v>
      </c>
      <c r="D383" s="258"/>
      <c r="E383" s="259"/>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260</v>
      </c>
      <c r="AH383" s="214">
        <v>2</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6" t="s">
        <v>262</v>
      </c>
      <c r="D384" s="258"/>
      <c r="E384" s="259"/>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260</v>
      </c>
      <c r="AH384" s="214">
        <v>2</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6" t="s">
        <v>297</v>
      </c>
      <c r="D385" s="258"/>
      <c r="E385" s="259">
        <v>446.214</v>
      </c>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260</v>
      </c>
      <c r="AH385" s="214">
        <v>2</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6" t="s">
        <v>298</v>
      </c>
      <c r="D386" s="258"/>
      <c r="E386" s="259"/>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260</v>
      </c>
      <c r="AH386" s="214">
        <v>2</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6" t="s">
        <v>265</v>
      </c>
      <c r="D387" s="258"/>
      <c r="E387" s="259"/>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260</v>
      </c>
      <c r="AH387" s="214">
        <v>2</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6" t="s">
        <v>266</v>
      </c>
      <c r="D388" s="258"/>
      <c r="E388" s="259"/>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260</v>
      </c>
      <c r="AH388" s="214">
        <v>2</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6" t="s">
        <v>299</v>
      </c>
      <c r="D389" s="258"/>
      <c r="E389" s="259">
        <v>559.86</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260</v>
      </c>
      <c r="AH389" s="214">
        <v>2</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6" t="s">
        <v>298</v>
      </c>
      <c r="D390" s="258"/>
      <c r="E390" s="259"/>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260</v>
      </c>
      <c r="AH390" s="214">
        <v>2</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6" t="s">
        <v>300</v>
      </c>
      <c r="D391" s="258"/>
      <c r="E391" s="259"/>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260</v>
      </c>
      <c r="AH391" s="214">
        <v>2</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6" t="s">
        <v>265</v>
      </c>
      <c r="D392" s="258"/>
      <c r="E392" s="259"/>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260</v>
      </c>
      <c r="AH392" s="214">
        <v>2</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6" t="s">
        <v>269</v>
      </c>
      <c r="D393" s="258"/>
      <c r="E393" s="259"/>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260</v>
      </c>
      <c r="AH393" s="214">
        <v>2</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6" t="s">
        <v>301</v>
      </c>
      <c r="D394" s="258"/>
      <c r="E394" s="259">
        <v>17.399999999999999</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260</v>
      </c>
      <c r="AH394" s="214">
        <v>2</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6" t="s">
        <v>298</v>
      </c>
      <c r="D395" s="258"/>
      <c r="E395" s="259"/>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260</v>
      </c>
      <c r="AH395" s="214">
        <v>2</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6" t="s">
        <v>265</v>
      </c>
      <c r="D396" s="258"/>
      <c r="E396" s="259"/>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260</v>
      </c>
      <c r="AH396" s="214">
        <v>2</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6" t="s">
        <v>271</v>
      </c>
      <c r="D397" s="258"/>
      <c r="E397" s="259"/>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260</v>
      </c>
      <c r="AH397" s="214">
        <v>2</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66" t="s">
        <v>302</v>
      </c>
      <c r="D398" s="258"/>
      <c r="E398" s="259">
        <v>11.571999999999999</v>
      </c>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260</v>
      </c>
      <c r="AH398" s="214">
        <v>2</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66" t="s">
        <v>298</v>
      </c>
      <c r="D399" s="258"/>
      <c r="E399" s="259"/>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260</v>
      </c>
      <c r="AH399" s="214">
        <v>2</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66" t="s">
        <v>265</v>
      </c>
      <c r="D400" s="258"/>
      <c r="E400" s="259"/>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260</v>
      </c>
      <c r="AH400" s="214">
        <v>2</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66" t="s">
        <v>401</v>
      </c>
      <c r="D401" s="258"/>
      <c r="E401" s="259">
        <v>1035.046</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260</v>
      </c>
      <c r="AH401" s="214">
        <v>2</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7" t="s">
        <v>274</v>
      </c>
      <c r="D402" s="260"/>
      <c r="E402" s="261">
        <v>2070.0920000000001</v>
      </c>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260</v>
      </c>
      <c r="AH402" s="214">
        <v>3</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5" t="s">
        <v>275</v>
      </c>
      <c r="D403" s="258"/>
      <c r="E403" s="259"/>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260</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4" t="s">
        <v>402</v>
      </c>
      <c r="D404" s="256"/>
      <c r="E404" s="257">
        <v>35.709090000000003</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260</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2" x14ac:dyDescent="0.2">
      <c r="A405" s="221"/>
      <c r="B405" s="222"/>
      <c r="C405" s="250"/>
      <c r="D405" s="245"/>
      <c r="E405" s="245"/>
      <c r="F405" s="245"/>
      <c r="G405" s="245"/>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193</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ht="22.5" outlineLevel="1" x14ac:dyDescent="0.2">
      <c r="A406" s="236">
        <v>23</v>
      </c>
      <c r="B406" s="237" t="s">
        <v>403</v>
      </c>
      <c r="C406" s="248" t="s">
        <v>404</v>
      </c>
      <c r="D406" s="238" t="s">
        <v>257</v>
      </c>
      <c r="E406" s="239">
        <v>1328.58935</v>
      </c>
      <c r="F406" s="240"/>
      <c r="G406" s="241">
        <f>ROUND(E406*F406,2)</f>
        <v>0</v>
      </c>
      <c r="H406" s="240"/>
      <c r="I406" s="241">
        <f>ROUND(E406*H406,2)</f>
        <v>0</v>
      </c>
      <c r="J406" s="240"/>
      <c r="K406" s="241">
        <f>ROUND(E406*J406,2)</f>
        <v>0</v>
      </c>
      <c r="L406" s="241">
        <v>21</v>
      </c>
      <c r="M406" s="241">
        <f>G406*(1+L406/100)</f>
        <v>0</v>
      </c>
      <c r="N406" s="239">
        <v>2.2000000000000001E-3</v>
      </c>
      <c r="O406" s="239">
        <f>ROUND(E406*N406,2)</f>
        <v>2.92</v>
      </c>
      <c r="P406" s="239">
        <v>0</v>
      </c>
      <c r="Q406" s="239">
        <f>ROUND(E406*P406,2)</f>
        <v>0</v>
      </c>
      <c r="R406" s="241" t="s">
        <v>397</v>
      </c>
      <c r="S406" s="241" t="s">
        <v>186</v>
      </c>
      <c r="T406" s="242" t="s">
        <v>186</v>
      </c>
      <c r="U406" s="224">
        <v>0</v>
      </c>
      <c r="V406" s="224">
        <f>ROUND(E406*U406,2)</f>
        <v>0</v>
      </c>
      <c r="W406" s="224"/>
      <c r="X406" s="224" t="s">
        <v>398</v>
      </c>
      <c r="Y406" s="224" t="s">
        <v>189</v>
      </c>
      <c r="Z406" s="214"/>
      <c r="AA406" s="214"/>
      <c r="AB406" s="214"/>
      <c r="AC406" s="214"/>
      <c r="AD406" s="214"/>
      <c r="AE406" s="214"/>
      <c r="AF406" s="214"/>
      <c r="AG406" s="214" t="s">
        <v>399</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65" t="s">
        <v>261</v>
      </c>
      <c r="D407" s="258"/>
      <c r="E407" s="259"/>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260</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6" t="s">
        <v>262</v>
      </c>
      <c r="D408" s="258"/>
      <c r="E408" s="259"/>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260</v>
      </c>
      <c r="AH408" s="214">
        <v>2</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6" t="s">
        <v>297</v>
      </c>
      <c r="D409" s="258"/>
      <c r="E409" s="259">
        <v>446.214</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260</v>
      </c>
      <c r="AH409" s="214">
        <v>2</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66" t="s">
        <v>361</v>
      </c>
      <c r="D410" s="258"/>
      <c r="E410" s="259">
        <v>64.627499999999998</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260</v>
      </c>
      <c r="AH410" s="214">
        <v>2</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6" t="s">
        <v>265</v>
      </c>
      <c r="D411" s="258"/>
      <c r="E411" s="259"/>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260</v>
      </c>
      <c r="AH411" s="214">
        <v>2</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66" t="s">
        <v>266</v>
      </c>
      <c r="D412" s="258"/>
      <c r="E412" s="259"/>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260</v>
      </c>
      <c r="AH412" s="214">
        <v>2</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6" t="s">
        <v>299</v>
      </c>
      <c r="D413" s="258"/>
      <c r="E413" s="259">
        <v>559.86</v>
      </c>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260</v>
      </c>
      <c r="AH413" s="214">
        <v>2</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6" t="s">
        <v>362</v>
      </c>
      <c r="D414" s="258"/>
      <c r="E414" s="259">
        <v>80.894999999999996</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260</v>
      </c>
      <c r="AH414" s="214">
        <v>2</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66" t="s">
        <v>363</v>
      </c>
      <c r="D415" s="258"/>
      <c r="E415" s="259">
        <v>9.3000000000000007</v>
      </c>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260</v>
      </c>
      <c r="AH415" s="214">
        <v>2</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66" t="s">
        <v>265</v>
      </c>
      <c r="D416" s="258"/>
      <c r="E416" s="259"/>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260</v>
      </c>
      <c r="AH416" s="214">
        <v>2</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66" t="s">
        <v>269</v>
      </c>
      <c r="D417" s="258"/>
      <c r="E417" s="259"/>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260</v>
      </c>
      <c r="AH417" s="214">
        <v>2</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66" t="s">
        <v>301</v>
      </c>
      <c r="D418" s="258"/>
      <c r="E418" s="259">
        <v>17.399999999999999</v>
      </c>
      <c r="F418" s="224"/>
      <c r="G418" s="224"/>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260</v>
      </c>
      <c r="AH418" s="214">
        <v>2</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66" t="s">
        <v>364</v>
      </c>
      <c r="D419" s="258"/>
      <c r="E419" s="259">
        <v>7.08</v>
      </c>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260</v>
      </c>
      <c r="AH419" s="214">
        <v>2</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66" t="s">
        <v>265</v>
      </c>
      <c r="D420" s="258"/>
      <c r="E420" s="259"/>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260</v>
      </c>
      <c r="AH420" s="214">
        <v>2</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6" t="s">
        <v>271</v>
      </c>
      <c r="D421" s="258"/>
      <c r="E421" s="259"/>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260</v>
      </c>
      <c r="AH421" s="214">
        <v>2</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6" t="s">
        <v>302</v>
      </c>
      <c r="D422" s="258"/>
      <c r="E422" s="259">
        <v>11.571999999999999</v>
      </c>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260</v>
      </c>
      <c r="AH422" s="214">
        <v>2</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6" t="s">
        <v>365</v>
      </c>
      <c r="D423" s="258"/>
      <c r="E423" s="259">
        <v>10.86</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260</v>
      </c>
      <c r="AH423" s="214">
        <v>2</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7" t="s">
        <v>274</v>
      </c>
      <c r="D424" s="260"/>
      <c r="E424" s="261">
        <v>1207.8085000000001</v>
      </c>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260</v>
      </c>
      <c r="AH424" s="214">
        <v>3</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65" t="s">
        <v>275</v>
      </c>
      <c r="D425" s="258"/>
      <c r="E425" s="259"/>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260</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64" t="s">
        <v>405</v>
      </c>
      <c r="D426" s="256"/>
      <c r="E426" s="257">
        <v>1328.58935</v>
      </c>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260</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50"/>
      <c r="D427" s="245"/>
      <c r="E427" s="245"/>
      <c r="F427" s="245"/>
      <c r="G427" s="245"/>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193</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ht="22.5" outlineLevel="1" x14ac:dyDescent="0.2">
      <c r="A428" s="236">
        <v>24</v>
      </c>
      <c r="B428" s="237" t="s">
        <v>406</v>
      </c>
      <c r="C428" s="248" t="s">
        <v>407</v>
      </c>
      <c r="D428" s="238" t="s">
        <v>257</v>
      </c>
      <c r="E428" s="239">
        <v>1138.5506</v>
      </c>
      <c r="F428" s="240"/>
      <c r="G428" s="241">
        <f>ROUND(E428*F428,2)</f>
        <v>0</v>
      </c>
      <c r="H428" s="240"/>
      <c r="I428" s="241">
        <f>ROUND(E428*H428,2)</f>
        <v>0</v>
      </c>
      <c r="J428" s="240"/>
      <c r="K428" s="241">
        <f>ROUND(E428*J428,2)</f>
        <v>0</v>
      </c>
      <c r="L428" s="241">
        <v>21</v>
      </c>
      <c r="M428" s="241">
        <f>G428*(1+L428/100)</f>
        <v>0</v>
      </c>
      <c r="N428" s="239">
        <v>1E-3</v>
      </c>
      <c r="O428" s="239">
        <f>ROUND(E428*N428,2)</f>
        <v>1.1399999999999999</v>
      </c>
      <c r="P428" s="239">
        <v>0</v>
      </c>
      <c r="Q428" s="239">
        <f>ROUND(E428*P428,2)</f>
        <v>0</v>
      </c>
      <c r="R428" s="241" t="s">
        <v>397</v>
      </c>
      <c r="S428" s="241" t="s">
        <v>186</v>
      </c>
      <c r="T428" s="242" t="s">
        <v>186</v>
      </c>
      <c r="U428" s="224">
        <v>0</v>
      </c>
      <c r="V428" s="224">
        <f>ROUND(E428*U428,2)</f>
        <v>0</v>
      </c>
      <c r="W428" s="224"/>
      <c r="X428" s="224" t="s">
        <v>398</v>
      </c>
      <c r="Y428" s="224" t="s">
        <v>189</v>
      </c>
      <c r="Z428" s="214"/>
      <c r="AA428" s="214"/>
      <c r="AB428" s="214"/>
      <c r="AC428" s="214"/>
      <c r="AD428" s="214"/>
      <c r="AE428" s="214"/>
      <c r="AF428" s="214"/>
      <c r="AG428" s="214" t="s">
        <v>399</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65" t="s">
        <v>261</v>
      </c>
      <c r="D429" s="258"/>
      <c r="E429" s="259"/>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260</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6" t="s">
        <v>408</v>
      </c>
      <c r="D430" s="258"/>
      <c r="E430" s="259"/>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260</v>
      </c>
      <c r="AH430" s="214">
        <v>2</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6" t="s">
        <v>262</v>
      </c>
      <c r="D431" s="258"/>
      <c r="E431" s="259"/>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260</v>
      </c>
      <c r="AH431" s="214">
        <v>2</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66" t="s">
        <v>297</v>
      </c>
      <c r="D432" s="258"/>
      <c r="E432" s="259">
        <v>446.214</v>
      </c>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260</v>
      </c>
      <c r="AH432" s="214">
        <v>2</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66" t="s">
        <v>298</v>
      </c>
      <c r="D433" s="258"/>
      <c r="E433" s="259"/>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260</v>
      </c>
      <c r="AH433" s="214">
        <v>2</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6" t="s">
        <v>265</v>
      </c>
      <c r="D434" s="258"/>
      <c r="E434" s="259"/>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260</v>
      </c>
      <c r="AH434" s="214">
        <v>2</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66" t="s">
        <v>266</v>
      </c>
      <c r="D435" s="258"/>
      <c r="E435" s="259"/>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260</v>
      </c>
      <c r="AH435" s="214">
        <v>2</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66" t="s">
        <v>299</v>
      </c>
      <c r="D436" s="258"/>
      <c r="E436" s="259">
        <v>559.86</v>
      </c>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260</v>
      </c>
      <c r="AH436" s="214">
        <v>2</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66" t="s">
        <v>298</v>
      </c>
      <c r="D437" s="258"/>
      <c r="E437" s="259"/>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260</v>
      </c>
      <c r="AH437" s="214">
        <v>2</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66" t="s">
        <v>300</v>
      </c>
      <c r="D438" s="258"/>
      <c r="E438" s="259"/>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260</v>
      </c>
      <c r="AH438" s="214">
        <v>2</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66" t="s">
        <v>265</v>
      </c>
      <c r="D439" s="258"/>
      <c r="E439" s="259"/>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260</v>
      </c>
      <c r="AH439" s="214">
        <v>2</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6" t="s">
        <v>269</v>
      </c>
      <c r="D440" s="258"/>
      <c r="E440" s="259"/>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260</v>
      </c>
      <c r="AH440" s="214">
        <v>2</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6" t="s">
        <v>301</v>
      </c>
      <c r="D441" s="258"/>
      <c r="E441" s="259">
        <v>17.399999999999999</v>
      </c>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260</v>
      </c>
      <c r="AH441" s="214">
        <v>2</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66" t="s">
        <v>298</v>
      </c>
      <c r="D442" s="258"/>
      <c r="E442" s="259"/>
      <c r="F442" s="224"/>
      <c r="G442" s="22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260</v>
      </c>
      <c r="AH442" s="214">
        <v>2</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x14ac:dyDescent="0.2">
      <c r="A443" s="221"/>
      <c r="B443" s="222"/>
      <c r="C443" s="266" t="s">
        <v>265</v>
      </c>
      <c r="D443" s="258"/>
      <c r="E443" s="259"/>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260</v>
      </c>
      <c r="AH443" s="214">
        <v>2</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66" t="s">
        <v>271</v>
      </c>
      <c r="D444" s="258"/>
      <c r="E444" s="259"/>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260</v>
      </c>
      <c r="AH444" s="214">
        <v>2</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66" t="s">
        <v>302</v>
      </c>
      <c r="D445" s="258"/>
      <c r="E445" s="259">
        <v>11.571999999999999</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260</v>
      </c>
      <c r="AH445" s="214">
        <v>2</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66" t="s">
        <v>298</v>
      </c>
      <c r="D446" s="258"/>
      <c r="E446" s="259"/>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260</v>
      </c>
      <c r="AH446" s="214">
        <v>2</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66" t="s">
        <v>265</v>
      </c>
      <c r="D447" s="258"/>
      <c r="E447" s="259"/>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260</v>
      </c>
      <c r="AH447" s="214">
        <v>2</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7" t="s">
        <v>274</v>
      </c>
      <c r="D448" s="260"/>
      <c r="E448" s="261">
        <v>1035.046</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260</v>
      </c>
      <c r="AH448" s="214">
        <v>3</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5" t="s">
        <v>275</v>
      </c>
      <c r="D449" s="258"/>
      <c r="E449" s="259"/>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260</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64" t="s">
        <v>379</v>
      </c>
      <c r="D450" s="256"/>
      <c r="E450" s="257">
        <v>1138.5506</v>
      </c>
      <c r="F450" s="224"/>
      <c r="G450" s="224"/>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260</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50"/>
      <c r="D451" s="245"/>
      <c r="E451" s="245"/>
      <c r="F451" s="245"/>
      <c r="G451" s="245"/>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193</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ht="22.5" outlineLevel="1" x14ac:dyDescent="0.2">
      <c r="A452" s="236">
        <v>25</v>
      </c>
      <c r="B452" s="237" t="s">
        <v>409</v>
      </c>
      <c r="C452" s="248" t="s">
        <v>410</v>
      </c>
      <c r="D452" s="238" t="s">
        <v>257</v>
      </c>
      <c r="E452" s="239">
        <v>1328.2379000000001</v>
      </c>
      <c r="F452" s="240"/>
      <c r="G452" s="241">
        <f>ROUND(E452*F452,2)</f>
        <v>0</v>
      </c>
      <c r="H452" s="240"/>
      <c r="I452" s="241">
        <f>ROUND(E452*H452,2)</f>
        <v>0</v>
      </c>
      <c r="J452" s="240"/>
      <c r="K452" s="241">
        <f>ROUND(E452*J452,2)</f>
        <v>0</v>
      </c>
      <c r="L452" s="241">
        <v>21</v>
      </c>
      <c r="M452" s="241">
        <f>G452*(1+L452/100)</f>
        <v>0</v>
      </c>
      <c r="N452" s="239">
        <v>4.4999999999999997E-3</v>
      </c>
      <c r="O452" s="239">
        <f>ROUND(E452*N452,2)</f>
        <v>5.98</v>
      </c>
      <c r="P452" s="239">
        <v>0</v>
      </c>
      <c r="Q452" s="239">
        <f>ROUND(E452*P452,2)</f>
        <v>0</v>
      </c>
      <c r="R452" s="241" t="s">
        <v>397</v>
      </c>
      <c r="S452" s="241" t="s">
        <v>186</v>
      </c>
      <c r="T452" s="242" t="s">
        <v>186</v>
      </c>
      <c r="U452" s="224">
        <v>0</v>
      </c>
      <c r="V452" s="224">
        <f>ROUND(E452*U452,2)</f>
        <v>0</v>
      </c>
      <c r="W452" s="224"/>
      <c r="X452" s="224" t="s">
        <v>398</v>
      </c>
      <c r="Y452" s="224" t="s">
        <v>189</v>
      </c>
      <c r="Z452" s="214"/>
      <c r="AA452" s="214"/>
      <c r="AB452" s="214"/>
      <c r="AC452" s="214"/>
      <c r="AD452" s="214"/>
      <c r="AE452" s="214"/>
      <c r="AF452" s="214"/>
      <c r="AG452" s="214" t="s">
        <v>399</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65" t="s">
        <v>261</v>
      </c>
      <c r="D453" s="258"/>
      <c r="E453" s="259"/>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260</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6" t="s">
        <v>262</v>
      </c>
      <c r="D454" s="258"/>
      <c r="E454" s="259"/>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260</v>
      </c>
      <c r="AH454" s="214">
        <v>2</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6" t="s">
        <v>297</v>
      </c>
      <c r="D455" s="258"/>
      <c r="E455" s="259">
        <v>446.214</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260</v>
      </c>
      <c r="AH455" s="214">
        <v>2</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6" t="s">
        <v>411</v>
      </c>
      <c r="D456" s="258"/>
      <c r="E456" s="259">
        <v>63.765799999999999</v>
      </c>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260</v>
      </c>
      <c r="AH456" s="214">
        <v>2</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66" t="s">
        <v>265</v>
      </c>
      <c r="D457" s="258"/>
      <c r="E457" s="259"/>
      <c r="F457" s="224"/>
      <c r="G457" s="224"/>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260</v>
      </c>
      <c r="AH457" s="214">
        <v>2</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66" t="s">
        <v>266</v>
      </c>
      <c r="D458" s="258"/>
      <c r="E458" s="259"/>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260</v>
      </c>
      <c r="AH458" s="214">
        <v>2</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66" t="s">
        <v>299</v>
      </c>
      <c r="D459" s="258"/>
      <c r="E459" s="259">
        <v>559.86</v>
      </c>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260</v>
      </c>
      <c r="AH459" s="214">
        <v>2</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6" t="s">
        <v>412</v>
      </c>
      <c r="D460" s="258"/>
      <c r="E460" s="259">
        <v>79.816400000000002</v>
      </c>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260</v>
      </c>
      <c r="AH460" s="214">
        <v>2</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6" t="s">
        <v>413</v>
      </c>
      <c r="D461" s="258"/>
      <c r="E461" s="259">
        <v>11.16</v>
      </c>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260</v>
      </c>
      <c r="AH461" s="214">
        <v>2</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66" t="s">
        <v>265</v>
      </c>
      <c r="D462" s="258"/>
      <c r="E462" s="259"/>
      <c r="F462" s="224"/>
      <c r="G462" s="224"/>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260</v>
      </c>
      <c r="AH462" s="214">
        <v>2</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3" x14ac:dyDescent="0.2">
      <c r="A463" s="221"/>
      <c r="B463" s="222"/>
      <c r="C463" s="266" t="s">
        <v>269</v>
      </c>
      <c r="D463" s="258"/>
      <c r="E463" s="259"/>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260</v>
      </c>
      <c r="AH463" s="214">
        <v>2</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66" t="s">
        <v>301</v>
      </c>
      <c r="D464" s="258"/>
      <c r="E464" s="259">
        <v>17.399999999999999</v>
      </c>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260</v>
      </c>
      <c r="AH464" s="214">
        <v>2</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6" t="s">
        <v>414</v>
      </c>
      <c r="D465" s="258"/>
      <c r="E465" s="259">
        <v>6.9855999999999998</v>
      </c>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260</v>
      </c>
      <c r="AH465" s="214">
        <v>2</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66" t="s">
        <v>265</v>
      </c>
      <c r="D466" s="258"/>
      <c r="E466" s="259"/>
      <c r="F466" s="224"/>
      <c r="G466" s="224"/>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260</v>
      </c>
      <c r="AH466" s="214">
        <v>2</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66" t="s">
        <v>271</v>
      </c>
      <c r="D467" s="258"/>
      <c r="E467" s="259"/>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260</v>
      </c>
      <c r="AH467" s="214">
        <v>2</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6" t="s">
        <v>302</v>
      </c>
      <c r="D468" s="258"/>
      <c r="E468" s="259">
        <v>11.571999999999999</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260</v>
      </c>
      <c r="AH468" s="214">
        <v>2</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66" t="s">
        <v>415</v>
      </c>
      <c r="D469" s="258"/>
      <c r="E469" s="259">
        <v>10.715199999999999</v>
      </c>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260</v>
      </c>
      <c r="AH469" s="214">
        <v>2</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67" t="s">
        <v>274</v>
      </c>
      <c r="D470" s="260"/>
      <c r="E470" s="261">
        <v>1207.489</v>
      </c>
      <c r="F470" s="224"/>
      <c r="G470" s="224"/>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260</v>
      </c>
      <c r="AH470" s="214">
        <v>3</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65" t="s">
        <v>275</v>
      </c>
      <c r="D471" s="258"/>
      <c r="E471" s="259"/>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260</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3" x14ac:dyDescent="0.2">
      <c r="A472" s="221"/>
      <c r="B472" s="222"/>
      <c r="C472" s="264" t="s">
        <v>416</v>
      </c>
      <c r="D472" s="256"/>
      <c r="E472" s="257">
        <v>1328.2379000000001</v>
      </c>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260</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2" x14ac:dyDescent="0.2">
      <c r="A473" s="221"/>
      <c r="B473" s="222"/>
      <c r="C473" s="250"/>
      <c r="D473" s="245"/>
      <c r="E473" s="245"/>
      <c r="F473" s="245"/>
      <c r="G473" s="245"/>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193</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ht="22.5" outlineLevel="1" x14ac:dyDescent="0.2">
      <c r="A474" s="236">
        <v>26</v>
      </c>
      <c r="B474" s="237" t="s">
        <v>417</v>
      </c>
      <c r="C474" s="248" t="s">
        <v>418</v>
      </c>
      <c r="D474" s="238" t="s">
        <v>257</v>
      </c>
      <c r="E474" s="239">
        <v>1138.5506</v>
      </c>
      <c r="F474" s="240"/>
      <c r="G474" s="241">
        <f>ROUND(E474*F474,2)</f>
        <v>0</v>
      </c>
      <c r="H474" s="240"/>
      <c r="I474" s="241">
        <f>ROUND(E474*H474,2)</f>
        <v>0</v>
      </c>
      <c r="J474" s="240"/>
      <c r="K474" s="241">
        <f>ROUND(E474*J474,2)</f>
        <v>0</v>
      </c>
      <c r="L474" s="241">
        <v>21</v>
      </c>
      <c r="M474" s="241">
        <f>G474*(1+L474/100)</f>
        <v>0</v>
      </c>
      <c r="N474" s="239">
        <v>3.8E-3</v>
      </c>
      <c r="O474" s="239">
        <f>ROUND(E474*N474,2)</f>
        <v>4.33</v>
      </c>
      <c r="P474" s="239">
        <v>0</v>
      </c>
      <c r="Q474" s="239">
        <f>ROUND(E474*P474,2)</f>
        <v>0</v>
      </c>
      <c r="R474" s="241" t="s">
        <v>397</v>
      </c>
      <c r="S474" s="241" t="s">
        <v>186</v>
      </c>
      <c r="T474" s="242" t="s">
        <v>186</v>
      </c>
      <c r="U474" s="224">
        <v>0</v>
      </c>
      <c r="V474" s="224">
        <f>ROUND(E474*U474,2)</f>
        <v>0</v>
      </c>
      <c r="W474" s="224"/>
      <c r="X474" s="224" t="s">
        <v>398</v>
      </c>
      <c r="Y474" s="224" t="s">
        <v>189</v>
      </c>
      <c r="Z474" s="214"/>
      <c r="AA474" s="214"/>
      <c r="AB474" s="214"/>
      <c r="AC474" s="214"/>
      <c r="AD474" s="214"/>
      <c r="AE474" s="214"/>
      <c r="AF474" s="214"/>
      <c r="AG474" s="214" t="s">
        <v>399</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2" x14ac:dyDescent="0.2">
      <c r="A475" s="221"/>
      <c r="B475" s="222"/>
      <c r="C475" s="265" t="s">
        <v>261</v>
      </c>
      <c r="D475" s="258"/>
      <c r="E475" s="259"/>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260</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6" t="s">
        <v>357</v>
      </c>
      <c r="D476" s="258"/>
      <c r="E476" s="259"/>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260</v>
      </c>
      <c r="AH476" s="214">
        <v>2</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66" t="s">
        <v>262</v>
      </c>
      <c r="D477" s="258"/>
      <c r="E477" s="259"/>
      <c r="F477" s="224"/>
      <c r="G477" s="224"/>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260</v>
      </c>
      <c r="AH477" s="214">
        <v>2</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3" x14ac:dyDescent="0.2">
      <c r="A478" s="221"/>
      <c r="B478" s="222"/>
      <c r="C478" s="266" t="s">
        <v>297</v>
      </c>
      <c r="D478" s="258"/>
      <c r="E478" s="259">
        <v>446.214</v>
      </c>
      <c r="F478" s="224"/>
      <c r="G478" s="224"/>
      <c r="H478" s="224"/>
      <c r="I478" s="224"/>
      <c r="J478" s="224"/>
      <c r="K478" s="224"/>
      <c r="L478" s="224"/>
      <c r="M478" s="224"/>
      <c r="N478" s="223"/>
      <c r="O478" s="223"/>
      <c r="P478" s="223"/>
      <c r="Q478" s="223"/>
      <c r="R478" s="224"/>
      <c r="S478" s="224"/>
      <c r="T478" s="224"/>
      <c r="U478" s="224"/>
      <c r="V478" s="224"/>
      <c r="W478" s="224"/>
      <c r="X478" s="224"/>
      <c r="Y478" s="224"/>
      <c r="Z478" s="214"/>
      <c r="AA478" s="214"/>
      <c r="AB478" s="214"/>
      <c r="AC478" s="214"/>
      <c r="AD478" s="214"/>
      <c r="AE478" s="214"/>
      <c r="AF478" s="214"/>
      <c r="AG478" s="214" t="s">
        <v>260</v>
      </c>
      <c r="AH478" s="214">
        <v>2</v>
      </c>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3" x14ac:dyDescent="0.2">
      <c r="A479" s="221"/>
      <c r="B479" s="222"/>
      <c r="C479" s="266" t="s">
        <v>298</v>
      </c>
      <c r="D479" s="258"/>
      <c r="E479" s="259"/>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260</v>
      </c>
      <c r="AH479" s="214">
        <v>2</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6" t="s">
        <v>265</v>
      </c>
      <c r="D480" s="258"/>
      <c r="E480" s="259"/>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260</v>
      </c>
      <c r="AH480" s="214">
        <v>2</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66" t="s">
        <v>266</v>
      </c>
      <c r="D481" s="258"/>
      <c r="E481" s="259"/>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260</v>
      </c>
      <c r="AH481" s="214">
        <v>2</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66" t="s">
        <v>299</v>
      </c>
      <c r="D482" s="258"/>
      <c r="E482" s="259">
        <v>559.86</v>
      </c>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260</v>
      </c>
      <c r="AH482" s="214">
        <v>2</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66" t="s">
        <v>298</v>
      </c>
      <c r="D483" s="258"/>
      <c r="E483" s="259"/>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260</v>
      </c>
      <c r="AH483" s="214">
        <v>2</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6" t="s">
        <v>300</v>
      </c>
      <c r="D484" s="258"/>
      <c r="E484" s="259"/>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260</v>
      </c>
      <c r="AH484" s="214">
        <v>2</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66" t="s">
        <v>265</v>
      </c>
      <c r="D485" s="258"/>
      <c r="E485" s="259"/>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260</v>
      </c>
      <c r="AH485" s="214">
        <v>2</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66" t="s">
        <v>269</v>
      </c>
      <c r="D486" s="258"/>
      <c r="E486" s="259"/>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260</v>
      </c>
      <c r="AH486" s="214">
        <v>2</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6" t="s">
        <v>301</v>
      </c>
      <c r="D487" s="258"/>
      <c r="E487" s="259">
        <v>17.399999999999999</v>
      </c>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260</v>
      </c>
      <c r="AH487" s="214">
        <v>2</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66" t="s">
        <v>298</v>
      </c>
      <c r="D488" s="258"/>
      <c r="E488" s="259"/>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260</v>
      </c>
      <c r="AH488" s="214">
        <v>2</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66" t="s">
        <v>265</v>
      </c>
      <c r="D489" s="258"/>
      <c r="E489" s="259"/>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260</v>
      </c>
      <c r="AH489" s="214">
        <v>2</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66" t="s">
        <v>271</v>
      </c>
      <c r="D490" s="258"/>
      <c r="E490" s="259"/>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260</v>
      </c>
      <c r="AH490" s="214">
        <v>2</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6" t="s">
        <v>302</v>
      </c>
      <c r="D491" s="258"/>
      <c r="E491" s="259">
        <v>11.571999999999999</v>
      </c>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260</v>
      </c>
      <c r="AH491" s="214">
        <v>2</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6" t="s">
        <v>298</v>
      </c>
      <c r="D492" s="258"/>
      <c r="E492" s="259"/>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260</v>
      </c>
      <c r="AH492" s="214">
        <v>2</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66" t="s">
        <v>265</v>
      </c>
      <c r="D493" s="258"/>
      <c r="E493" s="259"/>
      <c r="F493" s="224"/>
      <c r="G493" s="224"/>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260</v>
      </c>
      <c r="AH493" s="214">
        <v>2</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3" x14ac:dyDescent="0.2">
      <c r="A494" s="221"/>
      <c r="B494" s="222"/>
      <c r="C494" s="267" t="s">
        <v>274</v>
      </c>
      <c r="D494" s="260"/>
      <c r="E494" s="261">
        <v>1035.046</v>
      </c>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260</v>
      </c>
      <c r="AH494" s="214">
        <v>3</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3" x14ac:dyDescent="0.2">
      <c r="A495" s="221"/>
      <c r="B495" s="222"/>
      <c r="C495" s="265" t="s">
        <v>275</v>
      </c>
      <c r="D495" s="258"/>
      <c r="E495" s="259"/>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260</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x14ac:dyDescent="0.2">
      <c r="A496" s="221"/>
      <c r="B496" s="222"/>
      <c r="C496" s="264" t="s">
        <v>419</v>
      </c>
      <c r="D496" s="256"/>
      <c r="E496" s="257">
        <v>1138.5506</v>
      </c>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260</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2" x14ac:dyDescent="0.2">
      <c r="A497" s="221"/>
      <c r="B497" s="222"/>
      <c r="C497" s="250"/>
      <c r="D497" s="245"/>
      <c r="E497" s="245"/>
      <c r="F497" s="245"/>
      <c r="G497" s="245"/>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193</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ht="22.5" outlineLevel="1" x14ac:dyDescent="0.2">
      <c r="A498" s="236">
        <v>27</v>
      </c>
      <c r="B498" s="237" t="s">
        <v>420</v>
      </c>
      <c r="C498" s="248" t="s">
        <v>421</v>
      </c>
      <c r="D498" s="238" t="s">
        <v>257</v>
      </c>
      <c r="E498" s="239">
        <v>1328.58935</v>
      </c>
      <c r="F498" s="240"/>
      <c r="G498" s="241">
        <f>ROUND(E498*F498,2)</f>
        <v>0</v>
      </c>
      <c r="H498" s="240"/>
      <c r="I498" s="241">
        <f>ROUND(E498*H498,2)</f>
        <v>0</v>
      </c>
      <c r="J498" s="240"/>
      <c r="K498" s="241">
        <f>ROUND(E498*J498,2)</f>
        <v>0</v>
      </c>
      <c r="L498" s="241">
        <v>21</v>
      </c>
      <c r="M498" s="241">
        <f>G498*(1+L498/100)</f>
        <v>0</v>
      </c>
      <c r="N498" s="239">
        <v>1.4999999999999999E-4</v>
      </c>
      <c r="O498" s="239">
        <f>ROUND(E498*N498,2)</f>
        <v>0.2</v>
      </c>
      <c r="P498" s="239">
        <v>0</v>
      </c>
      <c r="Q498" s="239">
        <f>ROUND(E498*P498,2)</f>
        <v>0</v>
      </c>
      <c r="R498" s="241" t="s">
        <v>397</v>
      </c>
      <c r="S498" s="241" t="s">
        <v>186</v>
      </c>
      <c r="T498" s="242" t="s">
        <v>186</v>
      </c>
      <c r="U498" s="224">
        <v>0</v>
      </c>
      <c r="V498" s="224">
        <f>ROUND(E498*U498,2)</f>
        <v>0</v>
      </c>
      <c r="W498" s="224"/>
      <c r="X498" s="224" t="s">
        <v>398</v>
      </c>
      <c r="Y498" s="224" t="s">
        <v>189</v>
      </c>
      <c r="Z498" s="214"/>
      <c r="AA498" s="214"/>
      <c r="AB498" s="214"/>
      <c r="AC498" s="214"/>
      <c r="AD498" s="214"/>
      <c r="AE498" s="214"/>
      <c r="AF498" s="214"/>
      <c r="AG498" s="214" t="s">
        <v>399</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2" x14ac:dyDescent="0.2">
      <c r="A499" s="221"/>
      <c r="B499" s="222"/>
      <c r="C499" s="264" t="s">
        <v>422</v>
      </c>
      <c r="D499" s="256"/>
      <c r="E499" s="257"/>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260</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5" t="s">
        <v>261</v>
      </c>
      <c r="D500" s="258"/>
      <c r="E500" s="259"/>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260</v>
      </c>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6" t="s">
        <v>262</v>
      </c>
      <c r="D501" s="258"/>
      <c r="E501" s="259"/>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260</v>
      </c>
      <c r="AH501" s="214">
        <v>2</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6" t="s">
        <v>297</v>
      </c>
      <c r="D502" s="258"/>
      <c r="E502" s="259">
        <v>446.214</v>
      </c>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260</v>
      </c>
      <c r="AH502" s="214">
        <v>2</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6" t="s">
        <v>361</v>
      </c>
      <c r="D503" s="258"/>
      <c r="E503" s="259">
        <v>64.627499999999998</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260</v>
      </c>
      <c r="AH503" s="214">
        <v>2</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66" t="s">
        <v>265</v>
      </c>
      <c r="D504" s="258"/>
      <c r="E504" s="259"/>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260</v>
      </c>
      <c r="AH504" s="214">
        <v>2</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66" t="s">
        <v>266</v>
      </c>
      <c r="D505" s="258"/>
      <c r="E505" s="259"/>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260</v>
      </c>
      <c r="AH505" s="214">
        <v>2</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6" t="s">
        <v>299</v>
      </c>
      <c r="D506" s="258"/>
      <c r="E506" s="259">
        <v>559.86</v>
      </c>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260</v>
      </c>
      <c r="AH506" s="214">
        <v>2</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6" t="s">
        <v>362</v>
      </c>
      <c r="D507" s="258"/>
      <c r="E507" s="259">
        <v>80.894999999999996</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260</v>
      </c>
      <c r="AH507" s="214">
        <v>2</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66" t="s">
        <v>363</v>
      </c>
      <c r="D508" s="258"/>
      <c r="E508" s="259">
        <v>9.3000000000000007</v>
      </c>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260</v>
      </c>
      <c r="AH508" s="214">
        <v>2</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66" t="s">
        <v>265</v>
      </c>
      <c r="D509" s="258"/>
      <c r="E509" s="259"/>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260</v>
      </c>
      <c r="AH509" s="214">
        <v>2</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6" t="s">
        <v>269</v>
      </c>
      <c r="D510" s="258"/>
      <c r="E510" s="259"/>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260</v>
      </c>
      <c r="AH510" s="214">
        <v>2</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6" t="s">
        <v>301</v>
      </c>
      <c r="D511" s="258"/>
      <c r="E511" s="259">
        <v>17.399999999999999</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260</v>
      </c>
      <c r="AH511" s="214">
        <v>2</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6" t="s">
        <v>364</v>
      </c>
      <c r="D512" s="258"/>
      <c r="E512" s="259">
        <v>7.08</v>
      </c>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260</v>
      </c>
      <c r="AH512" s="214">
        <v>2</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66" t="s">
        <v>265</v>
      </c>
      <c r="D513" s="258"/>
      <c r="E513" s="259"/>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260</v>
      </c>
      <c r="AH513" s="214">
        <v>2</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66" t="s">
        <v>271</v>
      </c>
      <c r="D514" s="258"/>
      <c r="E514" s="259"/>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260</v>
      </c>
      <c r="AH514" s="214">
        <v>2</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66" t="s">
        <v>302</v>
      </c>
      <c r="D515" s="258"/>
      <c r="E515" s="259">
        <v>11.571999999999999</v>
      </c>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260</v>
      </c>
      <c r="AH515" s="214">
        <v>2</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6" t="s">
        <v>365</v>
      </c>
      <c r="D516" s="258"/>
      <c r="E516" s="259">
        <v>10.86</v>
      </c>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260</v>
      </c>
      <c r="AH516" s="214">
        <v>2</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67" t="s">
        <v>274</v>
      </c>
      <c r="D517" s="260"/>
      <c r="E517" s="261">
        <v>1207.8085000000001</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260</v>
      </c>
      <c r="AH517" s="214">
        <v>3</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5" t="s">
        <v>275</v>
      </c>
      <c r="D518" s="258"/>
      <c r="E518" s="259"/>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260</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64" t="s">
        <v>423</v>
      </c>
      <c r="D519" s="256"/>
      <c r="E519" s="257">
        <v>1328.58935</v>
      </c>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260</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2" x14ac:dyDescent="0.2">
      <c r="A520" s="221"/>
      <c r="B520" s="222"/>
      <c r="C520" s="250"/>
      <c r="D520" s="245"/>
      <c r="E520" s="245"/>
      <c r="F520" s="245"/>
      <c r="G520" s="245"/>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193</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ht="22.5" outlineLevel="1" x14ac:dyDescent="0.2">
      <c r="A521" s="236">
        <v>28</v>
      </c>
      <c r="B521" s="237" t="s">
        <v>424</v>
      </c>
      <c r="C521" s="248" t="s">
        <v>425</v>
      </c>
      <c r="D521" s="238" t="s">
        <v>257</v>
      </c>
      <c r="E521" s="239">
        <v>2657.1786999999999</v>
      </c>
      <c r="F521" s="240"/>
      <c r="G521" s="241">
        <f>ROUND(E521*F521,2)</f>
        <v>0</v>
      </c>
      <c r="H521" s="240"/>
      <c r="I521" s="241">
        <f>ROUND(E521*H521,2)</f>
        <v>0</v>
      </c>
      <c r="J521" s="240"/>
      <c r="K521" s="241">
        <f>ROUND(E521*J521,2)</f>
        <v>0</v>
      </c>
      <c r="L521" s="241">
        <v>21</v>
      </c>
      <c r="M521" s="241">
        <f>G521*(1+L521/100)</f>
        <v>0</v>
      </c>
      <c r="N521" s="239">
        <v>2.9999999999999997E-4</v>
      </c>
      <c r="O521" s="239">
        <f>ROUND(E521*N521,2)</f>
        <v>0.8</v>
      </c>
      <c r="P521" s="239">
        <v>0</v>
      </c>
      <c r="Q521" s="239">
        <f>ROUND(E521*P521,2)</f>
        <v>0</v>
      </c>
      <c r="R521" s="241" t="s">
        <v>397</v>
      </c>
      <c r="S521" s="241" t="s">
        <v>186</v>
      </c>
      <c r="T521" s="242" t="s">
        <v>186</v>
      </c>
      <c r="U521" s="224">
        <v>0</v>
      </c>
      <c r="V521" s="224">
        <f>ROUND(E521*U521,2)</f>
        <v>0</v>
      </c>
      <c r="W521" s="224"/>
      <c r="X521" s="224" t="s">
        <v>398</v>
      </c>
      <c r="Y521" s="224" t="s">
        <v>189</v>
      </c>
      <c r="Z521" s="214"/>
      <c r="AA521" s="214"/>
      <c r="AB521" s="214"/>
      <c r="AC521" s="214"/>
      <c r="AD521" s="214"/>
      <c r="AE521" s="214"/>
      <c r="AF521" s="214"/>
      <c r="AG521" s="214" t="s">
        <v>399</v>
      </c>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2" x14ac:dyDescent="0.2">
      <c r="A522" s="221"/>
      <c r="B522" s="222"/>
      <c r="C522" s="264" t="s">
        <v>426</v>
      </c>
      <c r="D522" s="256"/>
      <c r="E522" s="257"/>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260</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5" t="s">
        <v>261</v>
      </c>
      <c r="D523" s="258"/>
      <c r="E523" s="259"/>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260</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6" t="s">
        <v>262</v>
      </c>
      <c r="D524" s="258"/>
      <c r="E524" s="259"/>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260</v>
      </c>
      <c r="AH524" s="214">
        <v>2</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6" t="s">
        <v>297</v>
      </c>
      <c r="D525" s="258"/>
      <c r="E525" s="259">
        <v>446.214</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260</v>
      </c>
      <c r="AH525" s="214">
        <v>2</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6" t="s">
        <v>361</v>
      </c>
      <c r="D526" s="258"/>
      <c r="E526" s="259">
        <v>64.627499999999998</v>
      </c>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260</v>
      </c>
      <c r="AH526" s="214">
        <v>2</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6" t="s">
        <v>265</v>
      </c>
      <c r="D527" s="258"/>
      <c r="E527" s="259"/>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260</v>
      </c>
      <c r="AH527" s="214">
        <v>2</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6" t="s">
        <v>266</v>
      </c>
      <c r="D528" s="258"/>
      <c r="E528" s="259"/>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260</v>
      </c>
      <c r="AH528" s="214">
        <v>2</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6" t="s">
        <v>299</v>
      </c>
      <c r="D529" s="258"/>
      <c r="E529" s="259">
        <v>559.86</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260</v>
      </c>
      <c r="AH529" s="214">
        <v>2</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6" t="s">
        <v>362</v>
      </c>
      <c r="D530" s="258"/>
      <c r="E530" s="259">
        <v>80.894999999999996</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260</v>
      </c>
      <c r="AH530" s="214">
        <v>2</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66" t="s">
        <v>363</v>
      </c>
      <c r="D531" s="258"/>
      <c r="E531" s="259">
        <v>9.3000000000000007</v>
      </c>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260</v>
      </c>
      <c r="AH531" s="214">
        <v>2</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6" t="s">
        <v>265</v>
      </c>
      <c r="D532" s="258"/>
      <c r="E532" s="259"/>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260</v>
      </c>
      <c r="AH532" s="214">
        <v>2</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66" t="s">
        <v>269</v>
      </c>
      <c r="D533" s="258"/>
      <c r="E533" s="259"/>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260</v>
      </c>
      <c r="AH533" s="214">
        <v>2</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6" t="s">
        <v>301</v>
      </c>
      <c r="D534" s="258"/>
      <c r="E534" s="259">
        <v>17.399999999999999</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260</v>
      </c>
      <c r="AH534" s="214">
        <v>2</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66" t="s">
        <v>364</v>
      </c>
      <c r="D535" s="258"/>
      <c r="E535" s="259">
        <v>7.08</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260</v>
      </c>
      <c r="AH535" s="214">
        <v>2</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66" t="s">
        <v>265</v>
      </c>
      <c r="D536" s="258"/>
      <c r="E536" s="259"/>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260</v>
      </c>
      <c r="AH536" s="214">
        <v>2</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66" t="s">
        <v>271</v>
      </c>
      <c r="D537" s="258"/>
      <c r="E537" s="259"/>
      <c r="F537" s="224"/>
      <c r="G537" s="22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260</v>
      </c>
      <c r="AH537" s="214">
        <v>2</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6" t="s">
        <v>302</v>
      </c>
      <c r="D538" s="258"/>
      <c r="E538" s="259">
        <v>11.571999999999999</v>
      </c>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260</v>
      </c>
      <c r="AH538" s="214">
        <v>2</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6" t="s">
        <v>365</v>
      </c>
      <c r="D539" s="258"/>
      <c r="E539" s="259">
        <v>10.86</v>
      </c>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260</v>
      </c>
      <c r="AH539" s="214">
        <v>2</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7" t="s">
        <v>274</v>
      </c>
      <c r="D540" s="260"/>
      <c r="E540" s="261">
        <v>1207.8085000000001</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260</v>
      </c>
      <c r="AH540" s="214">
        <v>3</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5" t="s">
        <v>275</v>
      </c>
      <c r="D541" s="258"/>
      <c r="E541" s="259"/>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260</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4" t="s">
        <v>427</v>
      </c>
      <c r="D542" s="256"/>
      <c r="E542" s="257">
        <v>2657.1786999999999</v>
      </c>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260</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2" x14ac:dyDescent="0.2">
      <c r="A543" s="221"/>
      <c r="B543" s="222"/>
      <c r="C543" s="250"/>
      <c r="D543" s="245"/>
      <c r="E543" s="245"/>
      <c r="F543" s="245"/>
      <c r="G543" s="245"/>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193</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x14ac:dyDescent="0.2">
      <c r="A544" s="229" t="s">
        <v>181</v>
      </c>
      <c r="B544" s="230" t="s">
        <v>139</v>
      </c>
      <c r="C544" s="247" t="s">
        <v>138</v>
      </c>
      <c r="D544" s="231"/>
      <c r="E544" s="232"/>
      <c r="F544" s="233"/>
      <c r="G544" s="233">
        <f>SUMIF(AG545:AG765,"&lt;&gt;NOR",G545:G765)</f>
        <v>0</v>
      </c>
      <c r="H544" s="233"/>
      <c r="I544" s="233">
        <f>SUM(I545:I765)</f>
        <v>0</v>
      </c>
      <c r="J544" s="233"/>
      <c r="K544" s="233">
        <f>SUM(K545:K765)</f>
        <v>0</v>
      </c>
      <c r="L544" s="233"/>
      <c r="M544" s="233">
        <f>SUM(M545:M765)</f>
        <v>0</v>
      </c>
      <c r="N544" s="232"/>
      <c r="O544" s="232">
        <f>SUM(O545:O765)</f>
        <v>12.35</v>
      </c>
      <c r="P544" s="232"/>
      <c r="Q544" s="232">
        <f>SUM(Q545:Q765)</f>
        <v>6.6199999999999992</v>
      </c>
      <c r="R544" s="233"/>
      <c r="S544" s="233"/>
      <c r="T544" s="234"/>
      <c r="U544" s="228"/>
      <c r="V544" s="228">
        <f>SUM(V545:V765)</f>
        <v>965.28</v>
      </c>
      <c r="W544" s="228"/>
      <c r="X544" s="228"/>
      <c r="Y544" s="228"/>
      <c r="AG544" t="s">
        <v>182</v>
      </c>
    </row>
    <row r="545" spans="1:60" outlineLevel="1" x14ac:dyDescent="0.2">
      <c r="A545" s="236">
        <v>29</v>
      </c>
      <c r="B545" s="237" t="s">
        <v>428</v>
      </c>
      <c r="C545" s="248" t="s">
        <v>429</v>
      </c>
      <c r="D545" s="238" t="s">
        <v>344</v>
      </c>
      <c r="E545" s="239">
        <v>460.7</v>
      </c>
      <c r="F545" s="240"/>
      <c r="G545" s="241">
        <f>ROUND(E545*F545,2)</f>
        <v>0</v>
      </c>
      <c r="H545" s="240"/>
      <c r="I545" s="241">
        <f>ROUND(E545*H545,2)</f>
        <v>0</v>
      </c>
      <c r="J545" s="240"/>
      <c r="K545" s="241">
        <f>ROUND(E545*J545,2)</f>
        <v>0</v>
      </c>
      <c r="L545" s="241">
        <v>21</v>
      </c>
      <c r="M545" s="241">
        <f>G545*(1+L545/100)</f>
        <v>0</v>
      </c>
      <c r="N545" s="239">
        <v>3.4000000000000002E-4</v>
      </c>
      <c r="O545" s="239">
        <f>ROUND(E545*N545,2)</f>
        <v>0.16</v>
      </c>
      <c r="P545" s="239">
        <v>0</v>
      </c>
      <c r="Q545" s="239">
        <f>ROUND(E545*P545,2)</f>
        <v>0</v>
      </c>
      <c r="R545" s="241" t="s">
        <v>295</v>
      </c>
      <c r="S545" s="241" t="s">
        <v>186</v>
      </c>
      <c r="T545" s="242" t="s">
        <v>186</v>
      </c>
      <c r="U545" s="224">
        <v>0.08</v>
      </c>
      <c r="V545" s="224">
        <f>ROUND(E545*U545,2)</f>
        <v>36.86</v>
      </c>
      <c r="W545" s="224"/>
      <c r="X545" s="224" t="s">
        <v>217</v>
      </c>
      <c r="Y545" s="224" t="s">
        <v>189</v>
      </c>
      <c r="Z545" s="214"/>
      <c r="AA545" s="214"/>
      <c r="AB545" s="214"/>
      <c r="AC545" s="214"/>
      <c r="AD545" s="214"/>
      <c r="AE545" s="214"/>
      <c r="AF545" s="214"/>
      <c r="AG545" s="214" t="s">
        <v>254</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2" x14ac:dyDescent="0.2">
      <c r="A546" s="221"/>
      <c r="B546" s="222"/>
      <c r="C546" s="264" t="s">
        <v>430</v>
      </c>
      <c r="D546" s="256"/>
      <c r="E546" s="257"/>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260</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ht="22.5" outlineLevel="3" x14ac:dyDescent="0.2">
      <c r="A547" s="221"/>
      <c r="B547" s="222"/>
      <c r="C547" s="264" t="s">
        <v>431</v>
      </c>
      <c r="D547" s="256"/>
      <c r="E547" s="257"/>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260</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65" t="s">
        <v>261</v>
      </c>
      <c r="D548" s="258"/>
      <c r="E548" s="259"/>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260</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66" t="s">
        <v>262</v>
      </c>
      <c r="D549" s="258"/>
      <c r="E549" s="259"/>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260</v>
      </c>
      <c r="AH549" s="214">
        <v>2</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6" t="s">
        <v>263</v>
      </c>
      <c r="D550" s="258"/>
      <c r="E550" s="259"/>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260</v>
      </c>
      <c r="AH550" s="214">
        <v>2</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6" t="s">
        <v>432</v>
      </c>
      <c r="D551" s="258"/>
      <c r="E551" s="259">
        <v>86.17</v>
      </c>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260</v>
      </c>
      <c r="AH551" s="214">
        <v>2</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6" t="s">
        <v>265</v>
      </c>
      <c r="D552" s="258"/>
      <c r="E552" s="259"/>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260</v>
      </c>
      <c r="AH552" s="214">
        <v>2</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66" t="s">
        <v>266</v>
      </c>
      <c r="D553" s="258"/>
      <c r="E553" s="259"/>
      <c r="F553" s="224"/>
      <c r="G553" s="224"/>
      <c r="H553" s="224"/>
      <c r="I553" s="224"/>
      <c r="J553" s="224"/>
      <c r="K553" s="224"/>
      <c r="L553" s="224"/>
      <c r="M553" s="224"/>
      <c r="N553" s="223"/>
      <c r="O553" s="223"/>
      <c r="P553" s="223"/>
      <c r="Q553" s="223"/>
      <c r="R553" s="224"/>
      <c r="S553" s="224"/>
      <c r="T553" s="224"/>
      <c r="U553" s="224"/>
      <c r="V553" s="224"/>
      <c r="W553" s="224"/>
      <c r="X553" s="224"/>
      <c r="Y553" s="224"/>
      <c r="Z553" s="214"/>
      <c r="AA553" s="214"/>
      <c r="AB553" s="214"/>
      <c r="AC553" s="214"/>
      <c r="AD553" s="214"/>
      <c r="AE553" s="214"/>
      <c r="AF553" s="214"/>
      <c r="AG553" s="214" t="s">
        <v>260</v>
      </c>
      <c r="AH553" s="214">
        <v>2</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66" t="s">
        <v>263</v>
      </c>
      <c r="D554" s="258"/>
      <c r="E554" s="259"/>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260</v>
      </c>
      <c r="AH554" s="214">
        <v>2</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6" t="s">
        <v>433</v>
      </c>
      <c r="D555" s="258"/>
      <c r="E555" s="259">
        <v>107.86</v>
      </c>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260</v>
      </c>
      <c r="AH555" s="214">
        <v>2</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6" t="s">
        <v>434</v>
      </c>
      <c r="D556" s="258"/>
      <c r="E556" s="259">
        <v>12.4</v>
      </c>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260</v>
      </c>
      <c r="AH556" s="214">
        <v>2</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6" t="s">
        <v>265</v>
      </c>
      <c r="D557" s="258"/>
      <c r="E557" s="259"/>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260</v>
      </c>
      <c r="AH557" s="214">
        <v>2</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x14ac:dyDescent="0.2">
      <c r="A558" s="221"/>
      <c r="B558" s="222"/>
      <c r="C558" s="266" t="s">
        <v>269</v>
      </c>
      <c r="D558" s="258"/>
      <c r="E558" s="259"/>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260</v>
      </c>
      <c r="AH558" s="214">
        <v>2</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3" x14ac:dyDescent="0.2">
      <c r="A559" s="221"/>
      <c r="B559" s="222"/>
      <c r="C559" s="266" t="s">
        <v>263</v>
      </c>
      <c r="D559" s="258"/>
      <c r="E559" s="259"/>
      <c r="F559" s="224"/>
      <c r="G559" s="224"/>
      <c r="H559" s="224"/>
      <c r="I559" s="224"/>
      <c r="J559" s="224"/>
      <c r="K559" s="224"/>
      <c r="L559" s="224"/>
      <c r="M559" s="224"/>
      <c r="N559" s="223"/>
      <c r="O559" s="223"/>
      <c r="P559" s="223"/>
      <c r="Q559" s="223"/>
      <c r="R559" s="224"/>
      <c r="S559" s="224"/>
      <c r="T559" s="224"/>
      <c r="U559" s="224"/>
      <c r="V559" s="224"/>
      <c r="W559" s="224"/>
      <c r="X559" s="224"/>
      <c r="Y559" s="224"/>
      <c r="Z559" s="214"/>
      <c r="AA559" s="214"/>
      <c r="AB559" s="214"/>
      <c r="AC559" s="214"/>
      <c r="AD559" s="214"/>
      <c r="AE559" s="214"/>
      <c r="AF559" s="214"/>
      <c r="AG559" s="214" t="s">
        <v>260</v>
      </c>
      <c r="AH559" s="214">
        <v>2</v>
      </c>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3" x14ac:dyDescent="0.2">
      <c r="A560" s="221"/>
      <c r="B560" s="222"/>
      <c r="C560" s="266" t="s">
        <v>435</v>
      </c>
      <c r="D560" s="258"/>
      <c r="E560" s="259">
        <v>9.44</v>
      </c>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260</v>
      </c>
      <c r="AH560" s="214">
        <v>2</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6" t="s">
        <v>265</v>
      </c>
      <c r="D561" s="258"/>
      <c r="E561" s="259"/>
      <c r="F561" s="224"/>
      <c r="G561" s="224"/>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260</v>
      </c>
      <c r="AH561" s="214">
        <v>2</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66" t="s">
        <v>271</v>
      </c>
      <c r="D562" s="258"/>
      <c r="E562" s="259"/>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260</v>
      </c>
      <c r="AH562" s="214">
        <v>2</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6" t="s">
        <v>263</v>
      </c>
      <c r="D563" s="258"/>
      <c r="E563" s="259"/>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260</v>
      </c>
      <c r="AH563" s="214">
        <v>2</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6" t="s">
        <v>436</v>
      </c>
      <c r="D564" s="258"/>
      <c r="E564" s="259">
        <v>14.48</v>
      </c>
      <c r="F564" s="224"/>
      <c r="G564" s="224"/>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260</v>
      </c>
      <c r="AH564" s="214">
        <v>2</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7" t="s">
        <v>274</v>
      </c>
      <c r="D565" s="260"/>
      <c r="E565" s="261">
        <v>230.35</v>
      </c>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260</v>
      </c>
      <c r="AH565" s="214">
        <v>3</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5" t="s">
        <v>275</v>
      </c>
      <c r="D566" s="258"/>
      <c r="E566" s="259"/>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260</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64" t="s">
        <v>437</v>
      </c>
      <c r="D567" s="256"/>
      <c r="E567" s="257">
        <v>460.7</v>
      </c>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260</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2" x14ac:dyDescent="0.2">
      <c r="A568" s="221"/>
      <c r="B568" s="222"/>
      <c r="C568" s="250"/>
      <c r="D568" s="245"/>
      <c r="E568" s="245"/>
      <c r="F568" s="245"/>
      <c r="G568" s="245"/>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193</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1" x14ac:dyDescent="0.2">
      <c r="A569" s="236">
        <v>30</v>
      </c>
      <c r="B569" s="237" t="s">
        <v>438</v>
      </c>
      <c r="C569" s="248" t="s">
        <v>439</v>
      </c>
      <c r="D569" s="238" t="s">
        <v>257</v>
      </c>
      <c r="E569" s="239">
        <v>1138.5506</v>
      </c>
      <c r="F569" s="240"/>
      <c r="G569" s="241">
        <f>ROUND(E569*F569,2)</f>
        <v>0</v>
      </c>
      <c r="H569" s="240"/>
      <c r="I569" s="241">
        <f>ROUND(E569*H569,2)</f>
        <v>0</v>
      </c>
      <c r="J569" s="240"/>
      <c r="K569" s="241">
        <f>ROUND(E569*J569,2)</f>
        <v>0</v>
      </c>
      <c r="L569" s="241">
        <v>21</v>
      </c>
      <c r="M569" s="241">
        <f>G569*(1+L569/100)</f>
        <v>0</v>
      </c>
      <c r="N569" s="239">
        <v>0</v>
      </c>
      <c r="O569" s="239">
        <f>ROUND(E569*N569,2)</f>
        <v>0</v>
      </c>
      <c r="P569" s="239">
        <v>1.1000000000000001E-3</v>
      </c>
      <c r="Q569" s="239">
        <f>ROUND(E569*P569,2)</f>
        <v>1.25</v>
      </c>
      <c r="R569" s="241" t="s">
        <v>356</v>
      </c>
      <c r="S569" s="241" t="s">
        <v>440</v>
      </c>
      <c r="T569" s="242" t="s">
        <v>440</v>
      </c>
      <c r="U569" s="224">
        <v>0.19</v>
      </c>
      <c r="V569" s="224">
        <f>ROUND(E569*U569,2)</f>
        <v>216.32</v>
      </c>
      <c r="W569" s="224"/>
      <c r="X569" s="224" t="s">
        <v>217</v>
      </c>
      <c r="Y569" s="224" t="s">
        <v>189</v>
      </c>
      <c r="Z569" s="214"/>
      <c r="AA569" s="214"/>
      <c r="AB569" s="214"/>
      <c r="AC569" s="214"/>
      <c r="AD569" s="214"/>
      <c r="AE569" s="214"/>
      <c r="AF569" s="214"/>
      <c r="AG569" s="214" t="s">
        <v>254</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2" x14ac:dyDescent="0.2">
      <c r="A570" s="221"/>
      <c r="B570" s="222"/>
      <c r="C570" s="264" t="s">
        <v>306</v>
      </c>
      <c r="D570" s="256"/>
      <c r="E570" s="257"/>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260</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4" t="s">
        <v>307</v>
      </c>
      <c r="D571" s="256"/>
      <c r="E571" s="257">
        <v>490.83539999999999</v>
      </c>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260</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64" t="s">
        <v>352</v>
      </c>
      <c r="D572" s="256"/>
      <c r="E572" s="257"/>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260</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3" x14ac:dyDescent="0.2">
      <c r="A573" s="221"/>
      <c r="B573" s="222"/>
      <c r="C573" s="264" t="s">
        <v>309</v>
      </c>
      <c r="D573" s="256"/>
      <c r="E573" s="257"/>
      <c r="F573" s="224"/>
      <c r="G573" s="224"/>
      <c r="H573" s="224"/>
      <c r="I573" s="224"/>
      <c r="J573" s="224"/>
      <c r="K573" s="224"/>
      <c r="L573" s="224"/>
      <c r="M573" s="224"/>
      <c r="N573" s="223"/>
      <c r="O573" s="223"/>
      <c r="P573" s="223"/>
      <c r="Q573" s="223"/>
      <c r="R573" s="224"/>
      <c r="S573" s="224"/>
      <c r="T573" s="224"/>
      <c r="U573" s="224"/>
      <c r="V573" s="224"/>
      <c r="W573" s="224"/>
      <c r="X573" s="224"/>
      <c r="Y573" s="224"/>
      <c r="Z573" s="214"/>
      <c r="AA573" s="214"/>
      <c r="AB573" s="214"/>
      <c r="AC573" s="214"/>
      <c r="AD573" s="214"/>
      <c r="AE573" s="214"/>
      <c r="AF573" s="214"/>
      <c r="AG573" s="214" t="s">
        <v>260</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x14ac:dyDescent="0.2">
      <c r="A574" s="221"/>
      <c r="B574" s="222"/>
      <c r="C574" s="264" t="s">
        <v>310</v>
      </c>
      <c r="D574" s="256"/>
      <c r="E574" s="257"/>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260</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4" t="s">
        <v>311</v>
      </c>
      <c r="D575" s="256"/>
      <c r="E575" s="257">
        <v>615.846</v>
      </c>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260</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64" t="s">
        <v>352</v>
      </c>
      <c r="D576" s="256"/>
      <c r="E576" s="257"/>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260</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64" t="s">
        <v>353</v>
      </c>
      <c r="D577" s="256"/>
      <c r="E577" s="257"/>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260</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64" t="s">
        <v>309</v>
      </c>
      <c r="D578" s="256"/>
      <c r="E578" s="257"/>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260</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4" t="s">
        <v>314</v>
      </c>
      <c r="D579" s="256"/>
      <c r="E579" s="257"/>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260</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4" t="s">
        <v>315</v>
      </c>
      <c r="D580" s="256"/>
      <c r="E580" s="257">
        <v>19.14</v>
      </c>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260</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64" t="s">
        <v>352</v>
      </c>
      <c r="D581" s="256"/>
      <c r="E581" s="257"/>
      <c r="F581" s="224"/>
      <c r="G581" s="224"/>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260</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64" t="s">
        <v>309</v>
      </c>
      <c r="D582" s="256"/>
      <c r="E582" s="257"/>
      <c r="F582" s="224"/>
      <c r="G582" s="224"/>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260</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64" t="s">
        <v>317</v>
      </c>
      <c r="D583" s="256"/>
      <c r="E583" s="257"/>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260</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4" t="s">
        <v>318</v>
      </c>
      <c r="D584" s="256"/>
      <c r="E584" s="257">
        <v>12.729200000000001</v>
      </c>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260</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64" t="s">
        <v>352</v>
      </c>
      <c r="D585" s="256"/>
      <c r="E585" s="257"/>
      <c r="F585" s="224"/>
      <c r="G585" s="224"/>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260</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2" x14ac:dyDescent="0.2">
      <c r="A586" s="221"/>
      <c r="B586" s="222"/>
      <c r="C586" s="250"/>
      <c r="D586" s="245"/>
      <c r="E586" s="245"/>
      <c r="F586" s="245"/>
      <c r="G586" s="245"/>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193</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ht="33.75" outlineLevel="1" x14ac:dyDescent="0.2">
      <c r="A587" s="236">
        <v>31</v>
      </c>
      <c r="B587" s="237" t="s">
        <v>441</v>
      </c>
      <c r="C587" s="248" t="s">
        <v>442</v>
      </c>
      <c r="D587" s="238" t="s">
        <v>257</v>
      </c>
      <c r="E587" s="239">
        <v>189.68729999999999</v>
      </c>
      <c r="F587" s="240"/>
      <c r="G587" s="241">
        <f>ROUND(E587*F587,2)</f>
        <v>0</v>
      </c>
      <c r="H587" s="240"/>
      <c r="I587" s="241">
        <f>ROUND(E587*H587,2)</f>
        <v>0</v>
      </c>
      <c r="J587" s="240"/>
      <c r="K587" s="241">
        <f>ROUND(E587*J587,2)</f>
        <v>0</v>
      </c>
      <c r="L587" s="241">
        <v>21</v>
      </c>
      <c r="M587" s="241">
        <f>G587*(1+L587/100)</f>
        <v>0</v>
      </c>
      <c r="N587" s="239">
        <v>0</v>
      </c>
      <c r="O587" s="239">
        <f>ROUND(E587*N587,2)</f>
        <v>0</v>
      </c>
      <c r="P587" s="239">
        <v>2.33E-3</v>
      </c>
      <c r="Q587" s="239">
        <f>ROUND(E587*P587,2)</f>
        <v>0.44</v>
      </c>
      <c r="R587" s="241" t="s">
        <v>356</v>
      </c>
      <c r="S587" s="241" t="s">
        <v>186</v>
      </c>
      <c r="T587" s="242" t="s">
        <v>186</v>
      </c>
      <c r="U587" s="224">
        <v>0.1</v>
      </c>
      <c r="V587" s="224">
        <f>ROUND(E587*U587,2)</f>
        <v>18.97</v>
      </c>
      <c r="W587" s="224"/>
      <c r="X587" s="224" t="s">
        <v>217</v>
      </c>
      <c r="Y587" s="224" t="s">
        <v>189</v>
      </c>
      <c r="Z587" s="214"/>
      <c r="AA587" s="214"/>
      <c r="AB587" s="214"/>
      <c r="AC587" s="214"/>
      <c r="AD587" s="214"/>
      <c r="AE587" s="214"/>
      <c r="AF587" s="214"/>
      <c r="AG587" s="214" t="s">
        <v>254</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2" x14ac:dyDescent="0.2">
      <c r="A588" s="221"/>
      <c r="B588" s="222"/>
      <c r="C588" s="264" t="s">
        <v>309</v>
      </c>
      <c r="D588" s="256"/>
      <c r="E588" s="257"/>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260</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64" t="s">
        <v>306</v>
      </c>
      <c r="D589" s="256"/>
      <c r="E589" s="257"/>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260</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64" t="s">
        <v>443</v>
      </c>
      <c r="D590" s="256"/>
      <c r="E590" s="257"/>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260</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64" t="s">
        <v>308</v>
      </c>
      <c r="D591" s="256"/>
      <c r="E591" s="257">
        <v>70.142380000000003</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260</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64" t="s">
        <v>309</v>
      </c>
      <c r="D592" s="256"/>
      <c r="E592" s="257"/>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260</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64" t="s">
        <v>310</v>
      </c>
      <c r="D593" s="256"/>
      <c r="E593" s="257"/>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260</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64" t="s">
        <v>443</v>
      </c>
      <c r="D594" s="256"/>
      <c r="E594" s="257"/>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260</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64" t="s">
        <v>312</v>
      </c>
      <c r="D595" s="256"/>
      <c r="E595" s="257">
        <v>87.79804</v>
      </c>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260</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64" t="s">
        <v>313</v>
      </c>
      <c r="D596" s="256"/>
      <c r="E596" s="257">
        <v>12.276</v>
      </c>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260</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64" t="s">
        <v>309</v>
      </c>
      <c r="D597" s="256"/>
      <c r="E597" s="257"/>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260</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64" t="s">
        <v>314</v>
      </c>
      <c r="D598" s="256"/>
      <c r="E598" s="257"/>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260</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4" t="s">
        <v>443</v>
      </c>
      <c r="D599" s="256"/>
      <c r="E599" s="257"/>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260</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4" t="s">
        <v>316</v>
      </c>
      <c r="D600" s="256"/>
      <c r="E600" s="257">
        <v>7.6841600000000003</v>
      </c>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260</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4" t="s">
        <v>309</v>
      </c>
      <c r="D601" s="256"/>
      <c r="E601" s="257"/>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260</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64" t="s">
        <v>317</v>
      </c>
      <c r="D602" s="256"/>
      <c r="E602" s="257"/>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260</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64" t="s">
        <v>443</v>
      </c>
      <c r="D603" s="256"/>
      <c r="E603" s="257"/>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260</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64" t="s">
        <v>319</v>
      </c>
      <c r="D604" s="256"/>
      <c r="E604" s="257">
        <v>11.786720000000001</v>
      </c>
      <c r="F604" s="224"/>
      <c r="G604" s="224"/>
      <c r="H604" s="224"/>
      <c r="I604" s="224"/>
      <c r="J604" s="224"/>
      <c r="K604" s="224"/>
      <c r="L604" s="224"/>
      <c r="M604" s="224"/>
      <c r="N604" s="223"/>
      <c r="O604" s="223"/>
      <c r="P604" s="223"/>
      <c r="Q604" s="223"/>
      <c r="R604" s="224"/>
      <c r="S604" s="224"/>
      <c r="T604" s="224"/>
      <c r="U604" s="224"/>
      <c r="V604" s="224"/>
      <c r="W604" s="224"/>
      <c r="X604" s="224"/>
      <c r="Y604" s="224"/>
      <c r="Z604" s="214"/>
      <c r="AA604" s="214"/>
      <c r="AB604" s="214"/>
      <c r="AC604" s="214"/>
      <c r="AD604" s="214"/>
      <c r="AE604" s="214"/>
      <c r="AF604" s="214"/>
      <c r="AG604" s="214" t="s">
        <v>260</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2" x14ac:dyDescent="0.2">
      <c r="A605" s="221"/>
      <c r="B605" s="222"/>
      <c r="C605" s="250"/>
      <c r="D605" s="245"/>
      <c r="E605" s="245"/>
      <c r="F605" s="245"/>
      <c r="G605" s="245"/>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193</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ht="33.75" outlineLevel="1" x14ac:dyDescent="0.2">
      <c r="A606" s="236">
        <v>32</v>
      </c>
      <c r="B606" s="237" t="s">
        <v>444</v>
      </c>
      <c r="C606" s="248" t="s">
        <v>445</v>
      </c>
      <c r="D606" s="238" t="s">
        <v>257</v>
      </c>
      <c r="E606" s="239">
        <v>1138.5506</v>
      </c>
      <c r="F606" s="240"/>
      <c r="G606" s="241">
        <f>ROUND(E606*F606,2)</f>
        <v>0</v>
      </c>
      <c r="H606" s="240"/>
      <c r="I606" s="241">
        <f>ROUND(E606*H606,2)</f>
        <v>0</v>
      </c>
      <c r="J606" s="240"/>
      <c r="K606" s="241">
        <f>ROUND(E606*J606,2)</f>
        <v>0</v>
      </c>
      <c r="L606" s="241">
        <v>21</v>
      </c>
      <c r="M606" s="241">
        <f>G606*(1+L606/100)</f>
        <v>0</v>
      </c>
      <c r="N606" s="239">
        <v>0</v>
      </c>
      <c r="O606" s="239">
        <f>ROUND(E606*N606,2)</f>
        <v>0</v>
      </c>
      <c r="P606" s="239">
        <v>4.3299999999999996E-3</v>
      </c>
      <c r="Q606" s="239">
        <f>ROUND(E606*P606,2)</f>
        <v>4.93</v>
      </c>
      <c r="R606" s="241" t="s">
        <v>356</v>
      </c>
      <c r="S606" s="241" t="s">
        <v>186</v>
      </c>
      <c r="T606" s="242" t="s">
        <v>186</v>
      </c>
      <c r="U606" s="224">
        <v>0.1</v>
      </c>
      <c r="V606" s="224">
        <f>ROUND(E606*U606,2)</f>
        <v>113.86</v>
      </c>
      <c r="W606" s="224"/>
      <c r="X606" s="224" t="s">
        <v>217</v>
      </c>
      <c r="Y606" s="224" t="s">
        <v>189</v>
      </c>
      <c r="Z606" s="214"/>
      <c r="AA606" s="214"/>
      <c r="AB606" s="214"/>
      <c r="AC606" s="214"/>
      <c r="AD606" s="214"/>
      <c r="AE606" s="214"/>
      <c r="AF606" s="214"/>
      <c r="AG606" s="214" t="s">
        <v>254</v>
      </c>
      <c r="AH606" s="214"/>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2" x14ac:dyDescent="0.2">
      <c r="A607" s="221"/>
      <c r="B607" s="222"/>
      <c r="C607" s="264" t="s">
        <v>446</v>
      </c>
      <c r="D607" s="256"/>
      <c r="E607" s="257"/>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260</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64" t="s">
        <v>306</v>
      </c>
      <c r="D608" s="256"/>
      <c r="E608" s="257"/>
      <c r="F608" s="224"/>
      <c r="G608" s="224"/>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260</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64" t="s">
        <v>307</v>
      </c>
      <c r="D609" s="256"/>
      <c r="E609" s="257">
        <v>490.83539999999999</v>
      </c>
      <c r="F609" s="224"/>
      <c r="G609" s="22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260</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64" t="s">
        <v>352</v>
      </c>
      <c r="D610" s="256"/>
      <c r="E610" s="257"/>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260</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64" t="s">
        <v>309</v>
      </c>
      <c r="D611" s="256"/>
      <c r="E611" s="257"/>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260</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64" t="s">
        <v>310</v>
      </c>
      <c r="D612" s="256"/>
      <c r="E612" s="257"/>
      <c r="F612" s="224"/>
      <c r="G612" s="224"/>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260</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64" t="s">
        <v>311</v>
      </c>
      <c r="D613" s="256"/>
      <c r="E613" s="257">
        <v>615.846</v>
      </c>
      <c r="F613" s="224"/>
      <c r="G613" s="224"/>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260</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64" t="s">
        <v>352</v>
      </c>
      <c r="D614" s="256"/>
      <c r="E614" s="257"/>
      <c r="F614" s="224"/>
      <c r="G614" s="224"/>
      <c r="H614" s="224"/>
      <c r="I614" s="224"/>
      <c r="J614" s="224"/>
      <c r="K614" s="224"/>
      <c r="L614" s="224"/>
      <c r="M614" s="224"/>
      <c r="N614" s="223"/>
      <c r="O614" s="223"/>
      <c r="P614" s="223"/>
      <c r="Q614" s="223"/>
      <c r="R614" s="224"/>
      <c r="S614" s="224"/>
      <c r="T614" s="224"/>
      <c r="U614" s="224"/>
      <c r="V614" s="224"/>
      <c r="W614" s="224"/>
      <c r="X614" s="224"/>
      <c r="Y614" s="224"/>
      <c r="Z614" s="214"/>
      <c r="AA614" s="214"/>
      <c r="AB614" s="214"/>
      <c r="AC614" s="214"/>
      <c r="AD614" s="214"/>
      <c r="AE614" s="214"/>
      <c r="AF614" s="214"/>
      <c r="AG614" s="214" t="s">
        <v>260</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64" t="s">
        <v>353</v>
      </c>
      <c r="D615" s="256"/>
      <c r="E615" s="257"/>
      <c r="F615" s="224"/>
      <c r="G615" s="224"/>
      <c r="H615" s="224"/>
      <c r="I615" s="224"/>
      <c r="J615" s="224"/>
      <c r="K615" s="224"/>
      <c r="L615" s="224"/>
      <c r="M615" s="224"/>
      <c r="N615" s="223"/>
      <c r="O615" s="223"/>
      <c r="P615" s="223"/>
      <c r="Q615" s="223"/>
      <c r="R615" s="224"/>
      <c r="S615" s="224"/>
      <c r="T615" s="224"/>
      <c r="U615" s="224"/>
      <c r="V615" s="224"/>
      <c r="W615" s="224"/>
      <c r="X615" s="224"/>
      <c r="Y615" s="224"/>
      <c r="Z615" s="214"/>
      <c r="AA615" s="214"/>
      <c r="AB615" s="214"/>
      <c r="AC615" s="214"/>
      <c r="AD615" s="214"/>
      <c r="AE615" s="214"/>
      <c r="AF615" s="214"/>
      <c r="AG615" s="214" t="s">
        <v>260</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64" t="s">
        <v>309</v>
      </c>
      <c r="D616" s="256"/>
      <c r="E616" s="257"/>
      <c r="F616" s="224"/>
      <c r="G616" s="224"/>
      <c r="H616" s="224"/>
      <c r="I616" s="224"/>
      <c r="J616" s="224"/>
      <c r="K616" s="224"/>
      <c r="L616" s="224"/>
      <c r="M616" s="224"/>
      <c r="N616" s="223"/>
      <c r="O616" s="223"/>
      <c r="P616" s="223"/>
      <c r="Q616" s="223"/>
      <c r="R616" s="224"/>
      <c r="S616" s="224"/>
      <c r="T616" s="224"/>
      <c r="U616" s="224"/>
      <c r="V616" s="224"/>
      <c r="W616" s="224"/>
      <c r="X616" s="224"/>
      <c r="Y616" s="224"/>
      <c r="Z616" s="214"/>
      <c r="AA616" s="214"/>
      <c r="AB616" s="214"/>
      <c r="AC616" s="214"/>
      <c r="AD616" s="214"/>
      <c r="AE616" s="214"/>
      <c r="AF616" s="214"/>
      <c r="AG616" s="214" t="s">
        <v>260</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64" t="s">
        <v>314</v>
      </c>
      <c r="D617" s="256"/>
      <c r="E617" s="257"/>
      <c r="F617" s="224"/>
      <c r="G617" s="224"/>
      <c r="H617" s="224"/>
      <c r="I617" s="224"/>
      <c r="J617" s="224"/>
      <c r="K617" s="224"/>
      <c r="L617" s="224"/>
      <c r="M617" s="224"/>
      <c r="N617" s="223"/>
      <c r="O617" s="223"/>
      <c r="P617" s="223"/>
      <c r="Q617" s="223"/>
      <c r="R617" s="224"/>
      <c r="S617" s="224"/>
      <c r="T617" s="224"/>
      <c r="U617" s="224"/>
      <c r="V617" s="224"/>
      <c r="W617" s="224"/>
      <c r="X617" s="224"/>
      <c r="Y617" s="224"/>
      <c r="Z617" s="214"/>
      <c r="AA617" s="214"/>
      <c r="AB617" s="214"/>
      <c r="AC617" s="214"/>
      <c r="AD617" s="214"/>
      <c r="AE617" s="214"/>
      <c r="AF617" s="214"/>
      <c r="AG617" s="214" t="s">
        <v>260</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3" x14ac:dyDescent="0.2">
      <c r="A618" s="221"/>
      <c r="B618" s="222"/>
      <c r="C618" s="264" t="s">
        <v>315</v>
      </c>
      <c r="D618" s="256"/>
      <c r="E618" s="257">
        <v>19.14</v>
      </c>
      <c r="F618" s="224"/>
      <c r="G618" s="224"/>
      <c r="H618" s="224"/>
      <c r="I618" s="224"/>
      <c r="J618" s="224"/>
      <c r="K618" s="224"/>
      <c r="L618" s="224"/>
      <c r="M618" s="224"/>
      <c r="N618" s="223"/>
      <c r="O618" s="223"/>
      <c r="P618" s="223"/>
      <c r="Q618" s="223"/>
      <c r="R618" s="224"/>
      <c r="S618" s="224"/>
      <c r="T618" s="224"/>
      <c r="U618" s="224"/>
      <c r="V618" s="224"/>
      <c r="W618" s="224"/>
      <c r="X618" s="224"/>
      <c r="Y618" s="224"/>
      <c r="Z618" s="214"/>
      <c r="AA618" s="214"/>
      <c r="AB618" s="214"/>
      <c r="AC618" s="214"/>
      <c r="AD618" s="214"/>
      <c r="AE618" s="214"/>
      <c r="AF618" s="214"/>
      <c r="AG618" s="214" t="s">
        <v>260</v>
      </c>
      <c r="AH618" s="214">
        <v>0</v>
      </c>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3" x14ac:dyDescent="0.2">
      <c r="A619" s="221"/>
      <c r="B619" s="222"/>
      <c r="C619" s="264" t="s">
        <v>352</v>
      </c>
      <c r="D619" s="256"/>
      <c r="E619" s="257"/>
      <c r="F619" s="224"/>
      <c r="G619" s="224"/>
      <c r="H619" s="224"/>
      <c r="I619" s="224"/>
      <c r="J619" s="224"/>
      <c r="K619" s="224"/>
      <c r="L619" s="224"/>
      <c r="M619" s="224"/>
      <c r="N619" s="223"/>
      <c r="O619" s="223"/>
      <c r="P619" s="223"/>
      <c r="Q619" s="223"/>
      <c r="R619" s="224"/>
      <c r="S619" s="224"/>
      <c r="T619" s="224"/>
      <c r="U619" s="224"/>
      <c r="V619" s="224"/>
      <c r="W619" s="224"/>
      <c r="X619" s="224"/>
      <c r="Y619" s="224"/>
      <c r="Z619" s="214"/>
      <c r="AA619" s="214"/>
      <c r="AB619" s="214"/>
      <c r="AC619" s="214"/>
      <c r="AD619" s="214"/>
      <c r="AE619" s="214"/>
      <c r="AF619" s="214"/>
      <c r="AG619" s="214" t="s">
        <v>260</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64" t="s">
        <v>309</v>
      </c>
      <c r="D620" s="256"/>
      <c r="E620" s="257"/>
      <c r="F620" s="224"/>
      <c r="G620" s="224"/>
      <c r="H620" s="224"/>
      <c r="I620" s="224"/>
      <c r="J620" s="224"/>
      <c r="K620" s="224"/>
      <c r="L620" s="224"/>
      <c r="M620" s="224"/>
      <c r="N620" s="223"/>
      <c r="O620" s="223"/>
      <c r="P620" s="223"/>
      <c r="Q620" s="223"/>
      <c r="R620" s="224"/>
      <c r="S620" s="224"/>
      <c r="T620" s="224"/>
      <c r="U620" s="224"/>
      <c r="V620" s="224"/>
      <c r="W620" s="224"/>
      <c r="X620" s="224"/>
      <c r="Y620" s="224"/>
      <c r="Z620" s="214"/>
      <c r="AA620" s="214"/>
      <c r="AB620" s="214"/>
      <c r="AC620" s="214"/>
      <c r="AD620" s="214"/>
      <c r="AE620" s="214"/>
      <c r="AF620" s="214"/>
      <c r="AG620" s="214" t="s">
        <v>260</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x14ac:dyDescent="0.2">
      <c r="A621" s="221"/>
      <c r="B621" s="222"/>
      <c r="C621" s="264" t="s">
        <v>317</v>
      </c>
      <c r="D621" s="256"/>
      <c r="E621" s="257"/>
      <c r="F621" s="224"/>
      <c r="G621" s="224"/>
      <c r="H621" s="224"/>
      <c r="I621" s="224"/>
      <c r="J621" s="224"/>
      <c r="K621" s="224"/>
      <c r="L621" s="224"/>
      <c r="M621" s="224"/>
      <c r="N621" s="223"/>
      <c r="O621" s="223"/>
      <c r="P621" s="223"/>
      <c r="Q621" s="223"/>
      <c r="R621" s="224"/>
      <c r="S621" s="224"/>
      <c r="T621" s="224"/>
      <c r="U621" s="224"/>
      <c r="V621" s="224"/>
      <c r="W621" s="224"/>
      <c r="X621" s="224"/>
      <c r="Y621" s="224"/>
      <c r="Z621" s="214"/>
      <c r="AA621" s="214"/>
      <c r="AB621" s="214"/>
      <c r="AC621" s="214"/>
      <c r="AD621" s="214"/>
      <c r="AE621" s="214"/>
      <c r="AF621" s="214"/>
      <c r="AG621" s="214" t="s">
        <v>260</v>
      </c>
      <c r="AH621" s="214">
        <v>0</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3" x14ac:dyDescent="0.2">
      <c r="A622" s="221"/>
      <c r="B622" s="222"/>
      <c r="C622" s="264" t="s">
        <v>318</v>
      </c>
      <c r="D622" s="256"/>
      <c r="E622" s="257">
        <v>12.729200000000001</v>
      </c>
      <c r="F622" s="224"/>
      <c r="G622" s="224"/>
      <c r="H622" s="224"/>
      <c r="I622" s="224"/>
      <c r="J622" s="224"/>
      <c r="K622" s="224"/>
      <c r="L622" s="224"/>
      <c r="M622" s="224"/>
      <c r="N622" s="223"/>
      <c r="O622" s="223"/>
      <c r="P622" s="223"/>
      <c r="Q622" s="223"/>
      <c r="R622" s="224"/>
      <c r="S622" s="224"/>
      <c r="T622" s="224"/>
      <c r="U622" s="224"/>
      <c r="V622" s="224"/>
      <c r="W622" s="224"/>
      <c r="X622" s="224"/>
      <c r="Y622" s="224"/>
      <c r="Z622" s="214"/>
      <c r="AA622" s="214"/>
      <c r="AB622" s="214"/>
      <c r="AC622" s="214"/>
      <c r="AD622" s="214"/>
      <c r="AE622" s="214"/>
      <c r="AF622" s="214"/>
      <c r="AG622" s="214" t="s">
        <v>260</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3" x14ac:dyDescent="0.2">
      <c r="A623" s="221"/>
      <c r="B623" s="222"/>
      <c r="C623" s="264" t="s">
        <v>352</v>
      </c>
      <c r="D623" s="256"/>
      <c r="E623" s="257"/>
      <c r="F623" s="224"/>
      <c r="G623" s="224"/>
      <c r="H623" s="224"/>
      <c r="I623" s="224"/>
      <c r="J623" s="224"/>
      <c r="K623" s="224"/>
      <c r="L623" s="224"/>
      <c r="M623" s="224"/>
      <c r="N623" s="223"/>
      <c r="O623" s="223"/>
      <c r="P623" s="223"/>
      <c r="Q623" s="223"/>
      <c r="R623" s="224"/>
      <c r="S623" s="224"/>
      <c r="T623" s="224"/>
      <c r="U623" s="224"/>
      <c r="V623" s="224"/>
      <c r="W623" s="224"/>
      <c r="X623" s="224"/>
      <c r="Y623" s="224"/>
      <c r="Z623" s="214"/>
      <c r="AA623" s="214"/>
      <c r="AB623" s="214"/>
      <c r="AC623" s="214"/>
      <c r="AD623" s="214"/>
      <c r="AE623" s="214"/>
      <c r="AF623" s="214"/>
      <c r="AG623" s="214" t="s">
        <v>260</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2" x14ac:dyDescent="0.2">
      <c r="A624" s="221"/>
      <c r="B624" s="222"/>
      <c r="C624" s="250"/>
      <c r="D624" s="245"/>
      <c r="E624" s="245"/>
      <c r="F624" s="245"/>
      <c r="G624" s="245"/>
      <c r="H624" s="224"/>
      <c r="I624" s="224"/>
      <c r="J624" s="224"/>
      <c r="K624" s="224"/>
      <c r="L624" s="224"/>
      <c r="M624" s="224"/>
      <c r="N624" s="223"/>
      <c r="O624" s="223"/>
      <c r="P624" s="223"/>
      <c r="Q624" s="223"/>
      <c r="R624" s="224"/>
      <c r="S624" s="224"/>
      <c r="T624" s="224"/>
      <c r="U624" s="224"/>
      <c r="V624" s="224"/>
      <c r="W624" s="224"/>
      <c r="X624" s="224"/>
      <c r="Y624" s="224"/>
      <c r="Z624" s="214"/>
      <c r="AA624" s="214"/>
      <c r="AB624" s="214"/>
      <c r="AC624" s="214"/>
      <c r="AD624" s="214"/>
      <c r="AE624" s="214"/>
      <c r="AF624" s="214"/>
      <c r="AG624" s="214" t="s">
        <v>193</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ht="22.5" outlineLevel="1" x14ac:dyDescent="0.2">
      <c r="A625" s="236">
        <v>33</v>
      </c>
      <c r="B625" s="237" t="s">
        <v>447</v>
      </c>
      <c r="C625" s="248" t="s">
        <v>448</v>
      </c>
      <c r="D625" s="238" t="s">
        <v>257</v>
      </c>
      <c r="E625" s="239">
        <v>200.26875000000001</v>
      </c>
      <c r="F625" s="240"/>
      <c r="G625" s="241">
        <f>ROUND(E625*F625,2)</f>
        <v>0</v>
      </c>
      <c r="H625" s="240"/>
      <c r="I625" s="241">
        <f>ROUND(E625*H625,2)</f>
        <v>0</v>
      </c>
      <c r="J625" s="240"/>
      <c r="K625" s="241">
        <f>ROUND(E625*J625,2)</f>
        <v>0</v>
      </c>
      <c r="L625" s="241">
        <v>21</v>
      </c>
      <c r="M625" s="241">
        <f>G625*(1+L625/100)</f>
        <v>0</v>
      </c>
      <c r="N625" s="239">
        <v>4.7600000000000003E-3</v>
      </c>
      <c r="O625" s="239">
        <f>ROUND(E625*N625,2)</f>
        <v>0.95</v>
      </c>
      <c r="P625" s="239">
        <v>0</v>
      </c>
      <c r="Q625" s="239">
        <f>ROUND(E625*P625,2)</f>
        <v>0</v>
      </c>
      <c r="R625" s="241" t="s">
        <v>356</v>
      </c>
      <c r="S625" s="241" t="s">
        <v>186</v>
      </c>
      <c r="T625" s="242" t="s">
        <v>186</v>
      </c>
      <c r="U625" s="224">
        <v>0.36</v>
      </c>
      <c r="V625" s="224">
        <f>ROUND(E625*U625,2)</f>
        <v>72.099999999999994</v>
      </c>
      <c r="W625" s="224"/>
      <c r="X625" s="224" t="s">
        <v>217</v>
      </c>
      <c r="Y625" s="224" t="s">
        <v>189</v>
      </c>
      <c r="Z625" s="214"/>
      <c r="AA625" s="214"/>
      <c r="AB625" s="214"/>
      <c r="AC625" s="214"/>
      <c r="AD625" s="214"/>
      <c r="AE625" s="214"/>
      <c r="AF625" s="214"/>
      <c r="AG625" s="214" t="s">
        <v>254</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2" x14ac:dyDescent="0.2">
      <c r="A626" s="221"/>
      <c r="B626" s="222"/>
      <c r="C626" s="268" t="s">
        <v>449</v>
      </c>
      <c r="D626" s="262"/>
      <c r="E626" s="262"/>
      <c r="F626" s="262"/>
      <c r="G626" s="262"/>
      <c r="H626" s="224"/>
      <c r="I626" s="224"/>
      <c r="J626" s="224"/>
      <c r="K626" s="224"/>
      <c r="L626" s="224"/>
      <c r="M626" s="224"/>
      <c r="N626" s="223"/>
      <c r="O626" s="223"/>
      <c r="P626" s="223"/>
      <c r="Q626" s="223"/>
      <c r="R626" s="224"/>
      <c r="S626" s="224"/>
      <c r="T626" s="224"/>
      <c r="U626" s="224"/>
      <c r="V626" s="224"/>
      <c r="W626" s="224"/>
      <c r="X626" s="224"/>
      <c r="Y626" s="224"/>
      <c r="Z626" s="214"/>
      <c r="AA626" s="214"/>
      <c r="AB626" s="214"/>
      <c r="AC626" s="214"/>
      <c r="AD626" s="214"/>
      <c r="AE626" s="214"/>
      <c r="AF626" s="214"/>
      <c r="AG626" s="214" t="s">
        <v>292</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2" x14ac:dyDescent="0.2">
      <c r="A627" s="221"/>
      <c r="B627" s="222"/>
      <c r="C627" s="264" t="s">
        <v>306</v>
      </c>
      <c r="D627" s="256"/>
      <c r="E627" s="257"/>
      <c r="F627" s="224"/>
      <c r="G627" s="224"/>
      <c r="H627" s="224"/>
      <c r="I627" s="224"/>
      <c r="J627" s="224"/>
      <c r="K627" s="224"/>
      <c r="L627" s="224"/>
      <c r="M627" s="224"/>
      <c r="N627" s="223"/>
      <c r="O627" s="223"/>
      <c r="P627" s="223"/>
      <c r="Q627" s="223"/>
      <c r="R627" s="224"/>
      <c r="S627" s="224"/>
      <c r="T627" s="224"/>
      <c r="U627" s="224"/>
      <c r="V627" s="224"/>
      <c r="W627" s="224"/>
      <c r="X627" s="224"/>
      <c r="Y627" s="224"/>
      <c r="Z627" s="214"/>
      <c r="AA627" s="214"/>
      <c r="AB627" s="214"/>
      <c r="AC627" s="214"/>
      <c r="AD627" s="214"/>
      <c r="AE627" s="214"/>
      <c r="AF627" s="214"/>
      <c r="AG627" s="214" t="s">
        <v>260</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x14ac:dyDescent="0.2">
      <c r="A628" s="221"/>
      <c r="B628" s="222"/>
      <c r="C628" s="264" t="s">
        <v>443</v>
      </c>
      <c r="D628" s="256"/>
      <c r="E628" s="257"/>
      <c r="F628" s="224"/>
      <c r="G628" s="224"/>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260</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3" x14ac:dyDescent="0.2">
      <c r="A629" s="221"/>
      <c r="B629" s="222"/>
      <c r="C629" s="264" t="s">
        <v>450</v>
      </c>
      <c r="D629" s="256"/>
      <c r="E629" s="257">
        <v>71.090249999999997</v>
      </c>
      <c r="F629" s="224"/>
      <c r="G629" s="224"/>
      <c r="H629" s="224"/>
      <c r="I629" s="224"/>
      <c r="J629" s="224"/>
      <c r="K629" s="224"/>
      <c r="L629" s="224"/>
      <c r="M629" s="224"/>
      <c r="N629" s="223"/>
      <c r="O629" s="223"/>
      <c r="P629" s="223"/>
      <c r="Q629" s="223"/>
      <c r="R629" s="224"/>
      <c r="S629" s="224"/>
      <c r="T629" s="224"/>
      <c r="U629" s="224"/>
      <c r="V629" s="224"/>
      <c r="W629" s="224"/>
      <c r="X629" s="224"/>
      <c r="Y629" s="224"/>
      <c r="Z629" s="214"/>
      <c r="AA629" s="214"/>
      <c r="AB629" s="214"/>
      <c r="AC629" s="214"/>
      <c r="AD629" s="214"/>
      <c r="AE629" s="214"/>
      <c r="AF629" s="214"/>
      <c r="AG629" s="214" t="s">
        <v>260</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64" t="s">
        <v>309</v>
      </c>
      <c r="D630" s="256"/>
      <c r="E630" s="257"/>
      <c r="F630" s="224"/>
      <c r="G630" s="224"/>
      <c r="H630" s="224"/>
      <c r="I630" s="224"/>
      <c r="J630" s="224"/>
      <c r="K630" s="224"/>
      <c r="L630" s="224"/>
      <c r="M630" s="224"/>
      <c r="N630" s="223"/>
      <c r="O630" s="223"/>
      <c r="P630" s="223"/>
      <c r="Q630" s="223"/>
      <c r="R630" s="224"/>
      <c r="S630" s="224"/>
      <c r="T630" s="224"/>
      <c r="U630" s="224"/>
      <c r="V630" s="224"/>
      <c r="W630" s="224"/>
      <c r="X630" s="224"/>
      <c r="Y630" s="224"/>
      <c r="Z630" s="214"/>
      <c r="AA630" s="214"/>
      <c r="AB630" s="214"/>
      <c r="AC630" s="214"/>
      <c r="AD630" s="214"/>
      <c r="AE630" s="214"/>
      <c r="AF630" s="214"/>
      <c r="AG630" s="214" t="s">
        <v>260</v>
      </c>
      <c r="AH630" s="214">
        <v>0</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64" t="s">
        <v>310</v>
      </c>
      <c r="D631" s="256"/>
      <c r="E631" s="257"/>
      <c r="F631" s="224"/>
      <c r="G631" s="224"/>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260</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64" t="s">
        <v>443</v>
      </c>
      <c r="D632" s="256"/>
      <c r="E632" s="257"/>
      <c r="F632" s="224"/>
      <c r="G632" s="224"/>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260</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64" t="s">
        <v>451</v>
      </c>
      <c r="D633" s="256"/>
      <c r="E633" s="257">
        <v>88.984499999999997</v>
      </c>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260</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3" x14ac:dyDescent="0.2">
      <c r="A634" s="221"/>
      <c r="B634" s="222"/>
      <c r="C634" s="264" t="s">
        <v>452</v>
      </c>
      <c r="D634" s="256"/>
      <c r="E634" s="257">
        <v>20.46</v>
      </c>
      <c r="F634" s="224"/>
      <c r="G634" s="224"/>
      <c r="H634" s="224"/>
      <c r="I634" s="224"/>
      <c r="J634" s="224"/>
      <c r="K634" s="224"/>
      <c r="L634" s="224"/>
      <c r="M634" s="224"/>
      <c r="N634" s="223"/>
      <c r="O634" s="223"/>
      <c r="P634" s="223"/>
      <c r="Q634" s="223"/>
      <c r="R634" s="224"/>
      <c r="S634" s="224"/>
      <c r="T634" s="224"/>
      <c r="U634" s="224"/>
      <c r="V634" s="224"/>
      <c r="W634" s="224"/>
      <c r="X634" s="224"/>
      <c r="Y634" s="224"/>
      <c r="Z634" s="214"/>
      <c r="AA634" s="214"/>
      <c r="AB634" s="214"/>
      <c r="AC634" s="214"/>
      <c r="AD634" s="214"/>
      <c r="AE634" s="214"/>
      <c r="AF634" s="214"/>
      <c r="AG634" s="214" t="s">
        <v>260</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64" t="s">
        <v>309</v>
      </c>
      <c r="D635" s="256"/>
      <c r="E635" s="257"/>
      <c r="F635" s="224"/>
      <c r="G635" s="224"/>
      <c r="H635" s="224"/>
      <c r="I635" s="224"/>
      <c r="J635" s="224"/>
      <c r="K635" s="224"/>
      <c r="L635" s="224"/>
      <c r="M635" s="224"/>
      <c r="N635" s="223"/>
      <c r="O635" s="223"/>
      <c r="P635" s="223"/>
      <c r="Q635" s="223"/>
      <c r="R635" s="224"/>
      <c r="S635" s="224"/>
      <c r="T635" s="224"/>
      <c r="U635" s="224"/>
      <c r="V635" s="224"/>
      <c r="W635" s="224"/>
      <c r="X635" s="224"/>
      <c r="Y635" s="224"/>
      <c r="Z635" s="214"/>
      <c r="AA635" s="214"/>
      <c r="AB635" s="214"/>
      <c r="AC635" s="214"/>
      <c r="AD635" s="214"/>
      <c r="AE635" s="214"/>
      <c r="AF635" s="214"/>
      <c r="AG635" s="214" t="s">
        <v>260</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64" t="s">
        <v>314</v>
      </c>
      <c r="D636" s="256"/>
      <c r="E636" s="257"/>
      <c r="F636" s="224"/>
      <c r="G636" s="224"/>
      <c r="H636" s="224"/>
      <c r="I636" s="224"/>
      <c r="J636" s="224"/>
      <c r="K636" s="224"/>
      <c r="L636" s="224"/>
      <c r="M636" s="224"/>
      <c r="N636" s="223"/>
      <c r="O636" s="223"/>
      <c r="P636" s="223"/>
      <c r="Q636" s="223"/>
      <c r="R636" s="224"/>
      <c r="S636" s="224"/>
      <c r="T636" s="224"/>
      <c r="U636" s="224"/>
      <c r="V636" s="224"/>
      <c r="W636" s="224"/>
      <c r="X636" s="224"/>
      <c r="Y636" s="224"/>
      <c r="Z636" s="214"/>
      <c r="AA636" s="214"/>
      <c r="AB636" s="214"/>
      <c r="AC636" s="214"/>
      <c r="AD636" s="214"/>
      <c r="AE636" s="214"/>
      <c r="AF636" s="214"/>
      <c r="AG636" s="214" t="s">
        <v>260</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3" x14ac:dyDescent="0.2">
      <c r="A637" s="221"/>
      <c r="B637" s="222"/>
      <c r="C637" s="264" t="s">
        <v>443</v>
      </c>
      <c r="D637" s="256"/>
      <c r="E637" s="257"/>
      <c r="F637" s="224"/>
      <c r="G637" s="224"/>
      <c r="H637" s="224"/>
      <c r="I637" s="224"/>
      <c r="J637" s="224"/>
      <c r="K637" s="224"/>
      <c r="L637" s="224"/>
      <c r="M637" s="224"/>
      <c r="N637" s="223"/>
      <c r="O637" s="223"/>
      <c r="P637" s="223"/>
      <c r="Q637" s="223"/>
      <c r="R637" s="224"/>
      <c r="S637" s="224"/>
      <c r="T637" s="224"/>
      <c r="U637" s="224"/>
      <c r="V637" s="224"/>
      <c r="W637" s="224"/>
      <c r="X637" s="224"/>
      <c r="Y637" s="224"/>
      <c r="Z637" s="214"/>
      <c r="AA637" s="214"/>
      <c r="AB637" s="214"/>
      <c r="AC637" s="214"/>
      <c r="AD637" s="214"/>
      <c r="AE637" s="214"/>
      <c r="AF637" s="214"/>
      <c r="AG637" s="214" t="s">
        <v>260</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3" x14ac:dyDescent="0.2">
      <c r="A638" s="221"/>
      <c r="B638" s="222"/>
      <c r="C638" s="264" t="s">
        <v>453</v>
      </c>
      <c r="D638" s="256"/>
      <c r="E638" s="257">
        <v>7.7880000000000003</v>
      </c>
      <c r="F638" s="224"/>
      <c r="G638" s="224"/>
      <c r="H638" s="224"/>
      <c r="I638" s="224"/>
      <c r="J638" s="224"/>
      <c r="K638" s="224"/>
      <c r="L638" s="224"/>
      <c r="M638" s="224"/>
      <c r="N638" s="223"/>
      <c r="O638" s="223"/>
      <c r="P638" s="223"/>
      <c r="Q638" s="223"/>
      <c r="R638" s="224"/>
      <c r="S638" s="224"/>
      <c r="T638" s="224"/>
      <c r="U638" s="224"/>
      <c r="V638" s="224"/>
      <c r="W638" s="224"/>
      <c r="X638" s="224"/>
      <c r="Y638" s="224"/>
      <c r="Z638" s="214"/>
      <c r="AA638" s="214"/>
      <c r="AB638" s="214"/>
      <c r="AC638" s="214"/>
      <c r="AD638" s="214"/>
      <c r="AE638" s="214"/>
      <c r="AF638" s="214"/>
      <c r="AG638" s="214" t="s">
        <v>260</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3" x14ac:dyDescent="0.2">
      <c r="A639" s="221"/>
      <c r="B639" s="222"/>
      <c r="C639" s="264" t="s">
        <v>309</v>
      </c>
      <c r="D639" s="256"/>
      <c r="E639" s="257"/>
      <c r="F639" s="224"/>
      <c r="G639" s="224"/>
      <c r="H639" s="224"/>
      <c r="I639" s="224"/>
      <c r="J639" s="224"/>
      <c r="K639" s="224"/>
      <c r="L639" s="224"/>
      <c r="M639" s="224"/>
      <c r="N639" s="223"/>
      <c r="O639" s="223"/>
      <c r="P639" s="223"/>
      <c r="Q639" s="223"/>
      <c r="R639" s="224"/>
      <c r="S639" s="224"/>
      <c r="T639" s="224"/>
      <c r="U639" s="224"/>
      <c r="V639" s="224"/>
      <c r="W639" s="224"/>
      <c r="X639" s="224"/>
      <c r="Y639" s="224"/>
      <c r="Z639" s="214"/>
      <c r="AA639" s="214"/>
      <c r="AB639" s="214"/>
      <c r="AC639" s="214"/>
      <c r="AD639" s="214"/>
      <c r="AE639" s="214"/>
      <c r="AF639" s="214"/>
      <c r="AG639" s="214" t="s">
        <v>260</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64" t="s">
        <v>317</v>
      </c>
      <c r="D640" s="256"/>
      <c r="E640" s="257"/>
      <c r="F640" s="224"/>
      <c r="G640" s="224"/>
      <c r="H640" s="224"/>
      <c r="I640" s="224"/>
      <c r="J640" s="224"/>
      <c r="K640" s="224"/>
      <c r="L640" s="224"/>
      <c r="M640" s="224"/>
      <c r="N640" s="223"/>
      <c r="O640" s="223"/>
      <c r="P640" s="223"/>
      <c r="Q640" s="223"/>
      <c r="R640" s="224"/>
      <c r="S640" s="224"/>
      <c r="T640" s="224"/>
      <c r="U640" s="224"/>
      <c r="V640" s="224"/>
      <c r="W640" s="224"/>
      <c r="X640" s="224"/>
      <c r="Y640" s="224"/>
      <c r="Z640" s="214"/>
      <c r="AA640" s="214"/>
      <c r="AB640" s="214"/>
      <c r="AC640" s="214"/>
      <c r="AD640" s="214"/>
      <c r="AE640" s="214"/>
      <c r="AF640" s="214"/>
      <c r="AG640" s="214" t="s">
        <v>260</v>
      </c>
      <c r="AH640" s="214">
        <v>0</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64" t="s">
        <v>443</v>
      </c>
      <c r="D641" s="256"/>
      <c r="E641" s="257"/>
      <c r="F641" s="224"/>
      <c r="G641" s="224"/>
      <c r="H641" s="224"/>
      <c r="I641" s="224"/>
      <c r="J641" s="224"/>
      <c r="K641" s="224"/>
      <c r="L641" s="224"/>
      <c r="M641" s="224"/>
      <c r="N641" s="223"/>
      <c r="O641" s="223"/>
      <c r="P641" s="223"/>
      <c r="Q641" s="223"/>
      <c r="R641" s="224"/>
      <c r="S641" s="224"/>
      <c r="T641" s="224"/>
      <c r="U641" s="224"/>
      <c r="V641" s="224"/>
      <c r="W641" s="224"/>
      <c r="X641" s="224"/>
      <c r="Y641" s="224"/>
      <c r="Z641" s="214"/>
      <c r="AA641" s="214"/>
      <c r="AB641" s="214"/>
      <c r="AC641" s="214"/>
      <c r="AD641" s="214"/>
      <c r="AE641" s="214"/>
      <c r="AF641" s="214"/>
      <c r="AG641" s="214" t="s">
        <v>260</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64" t="s">
        <v>454</v>
      </c>
      <c r="D642" s="256"/>
      <c r="E642" s="257">
        <v>11.946</v>
      </c>
      <c r="F642" s="224"/>
      <c r="G642" s="224"/>
      <c r="H642" s="224"/>
      <c r="I642" s="224"/>
      <c r="J642" s="224"/>
      <c r="K642" s="224"/>
      <c r="L642" s="224"/>
      <c r="M642" s="224"/>
      <c r="N642" s="223"/>
      <c r="O642" s="223"/>
      <c r="P642" s="223"/>
      <c r="Q642" s="223"/>
      <c r="R642" s="224"/>
      <c r="S642" s="224"/>
      <c r="T642" s="224"/>
      <c r="U642" s="224"/>
      <c r="V642" s="224"/>
      <c r="W642" s="224"/>
      <c r="X642" s="224"/>
      <c r="Y642" s="224"/>
      <c r="Z642" s="214"/>
      <c r="AA642" s="214"/>
      <c r="AB642" s="214"/>
      <c r="AC642" s="214"/>
      <c r="AD642" s="214"/>
      <c r="AE642" s="214"/>
      <c r="AF642" s="214"/>
      <c r="AG642" s="214" t="s">
        <v>260</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2" x14ac:dyDescent="0.2">
      <c r="A643" s="221"/>
      <c r="B643" s="222"/>
      <c r="C643" s="250"/>
      <c r="D643" s="245"/>
      <c r="E643" s="245"/>
      <c r="F643" s="245"/>
      <c r="G643" s="245"/>
      <c r="H643" s="224"/>
      <c r="I643" s="224"/>
      <c r="J643" s="224"/>
      <c r="K643" s="224"/>
      <c r="L643" s="224"/>
      <c r="M643" s="224"/>
      <c r="N643" s="223"/>
      <c r="O643" s="223"/>
      <c r="P643" s="223"/>
      <c r="Q643" s="223"/>
      <c r="R643" s="224"/>
      <c r="S643" s="224"/>
      <c r="T643" s="224"/>
      <c r="U643" s="224"/>
      <c r="V643" s="224"/>
      <c r="W643" s="224"/>
      <c r="X643" s="224"/>
      <c r="Y643" s="224"/>
      <c r="Z643" s="214"/>
      <c r="AA643" s="214"/>
      <c r="AB643" s="214"/>
      <c r="AC643" s="214"/>
      <c r="AD643" s="214"/>
      <c r="AE643" s="214"/>
      <c r="AF643" s="214"/>
      <c r="AG643" s="214" t="s">
        <v>193</v>
      </c>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1" x14ac:dyDescent="0.2">
      <c r="A644" s="236">
        <v>34</v>
      </c>
      <c r="B644" s="237" t="s">
        <v>455</v>
      </c>
      <c r="C644" s="248" t="s">
        <v>456</v>
      </c>
      <c r="D644" s="238" t="s">
        <v>257</v>
      </c>
      <c r="E644" s="239">
        <v>1035.046</v>
      </c>
      <c r="F644" s="240"/>
      <c r="G644" s="241">
        <f>ROUND(E644*F644,2)</f>
        <v>0</v>
      </c>
      <c r="H644" s="240"/>
      <c r="I644" s="241">
        <f>ROUND(E644*H644,2)</f>
        <v>0</v>
      </c>
      <c r="J644" s="240"/>
      <c r="K644" s="241">
        <f>ROUND(E644*J644,2)</f>
        <v>0</v>
      </c>
      <c r="L644" s="241">
        <v>21</v>
      </c>
      <c r="M644" s="241">
        <f>G644*(1+L644/100)</f>
        <v>0</v>
      </c>
      <c r="N644" s="239">
        <v>0</v>
      </c>
      <c r="O644" s="239">
        <f>ROUND(E644*N644,2)</f>
        <v>0</v>
      </c>
      <c r="P644" s="239">
        <v>0</v>
      </c>
      <c r="Q644" s="239">
        <f>ROUND(E644*P644,2)</f>
        <v>0</v>
      </c>
      <c r="R644" s="241"/>
      <c r="S644" s="241" t="s">
        <v>213</v>
      </c>
      <c r="T644" s="242" t="s">
        <v>187</v>
      </c>
      <c r="U644" s="224">
        <v>0.49</v>
      </c>
      <c r="V644" s="224">
        <f>ROUND(E644*U644,2)</f>
        <v>507.17</v>
      </c>
      <c r="W644" s="224"/>
      <c r="X644" s="224" t="s">
        <v>217</v>
      </c>
      <c r="Y644" s="224" t="s">
        <v>189</v>
      </c>
      <c r="Z644" s="214"/>
      <c r="AA644" s="214"/>
      <c r="AB644" s="214"/>
      <c r="AC644" s="214"/>
      <c r="AD644" s="214"/>
      <c r="AE644" s="214"/>
      <c r="AF644" s="214"/>
      <c r="AG644" s="214" t="s">
        <v>254</v>
      </c>
      <c r="AH644" s="214"/>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2" x14ac:dyDescent="0.2">
      <c r="A645" s="221"/>
      <c r="B645" s="222"/>
      <c r="C645" s="265" t="s">
        <v>261</v>
      </c>
      <c r="D645" s="258"/>
      <c r="E645" s="259"/>
      <c r="F645" s="224"/>
      <c r="G645" s="224"/>
      <c r="H645" s="224"/>
      <c r="I645" s="224"/>
      <c r="J645" s="224"/>
      <c r="K645" s="224"/>
      <c r="L645" s="224"/>
      <c r="M645" s="224"/>
      <c r="N645" s="223"/>
      <c r="O645" s="223"/>
      <c r="P645" s="223"/>
      <c r="Q645" s="223"/>
      <c r="R645" s="224"/>
      <c r="S645" s="224"/>
      <c r="T645" s="224"/>
      <c r="U645" s="224"/>
      <c r="V645" s="224"/>
      <c r="W645" s="224"/>
      <c r="X645" s="224"/>
      <c r="Y645" s="224"/>
      <c r="Z645" s="214"/>
      <c r="AA645" s="214"/>
      <c r="AB645" s="214"/>
      <c r="AC645" s="214"/>
      <c r="AD645" s="214"/>
      <c r="AE645" s="214"/>
      <c r="AF645" s="214"/>
      <c r="AG645" s="214" t="s">
        <v>260</v>
      </c>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66" t="s">
        <v>262</v>
      </c>
      <c r="D646" s="258"/>
      <c r="E646" s="259"/>
      <c r="F646" s="224"/>
      <c r="G646" s="224"/>
      <c r="H646" s="224"/>
      <c r="I646" s="224"/>
      <c r="J646" s="224"/>
      <c r="K646" s="224"/>
      <c r="L646" s="224"/>
      <c r="M646" s="224"/>
      <c r="N646" s="223"/>
      <c r="O646" s="223"/>
      <c r="P646" s="223"/>
      <c r="Q646" s="223"/>
      <c r="R646" s="224"/>
      <c r="S646" s="224"/>
      <c r="T646" s="224"/>
      <c r="U646" s="224"/>
      <c r="V646" s="224"/>
      <c r="W646" s="224"/>
      <c r="X646" s="224"/>
      <c r="Y646" s="224"/>
      <c r="Z646" s="214"/>
      <c r="AA646" s="214"/>
      <c r="AB646" s="214"/>
      <c r="AC646" s="214"/>
      <c r="AD646" s="214"/>
      <c r="AE646" s="214"/>
      <c r="AF646" s="214"/>
      <c r="AG646" s="214" t="s">
        <v>260</v>
      </c>
      <c r="AH646" s="214">
        <v>2</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66" t="s">
        <v>297</v>
      </c>
      <c r="D647" s="258"/>
      <c r="E647" s="259">
        <v>446.214</v>
      </c>
      <c r="F647" s="224"/>
      <c r="G647" s="224"/>
      <c r="H647" s="224"/>
      <c r="I647" s="224"/>
      <c r="J647" s="224"/>
      <c r="K647" s="224"/>
      <c r="L647" s="224"/>
      <c r="M647" s="224"/>
      <c r="N647" s="223"/>
      <c r="O647" s="223"/>
      <c r="P647" s="223"/>
      <c r="Q647" s="223"/>
      <c r="R647" s="224"/>
      <c r="S647" s="224"/>
      <c r="T647" s="224"/>
      <c r="U647" s="224"/>
      <c r="V647" s="224"/>
      <c r="W647" s="224"/>
      <c r="X647" s="224"/>
      <c r="Y647" s="224"/>
      <c r="Z647" s="214"/>
      <c r="AA647" s="214"/>
      <c r="AB647" s="214"/>
      <c r="AC647" s="214"/>
      <c r="AD647" s="214"/>
      <c r="AE647" s="214"/>
      <c r="AF647" s="214"/>
      <c r="AG647" s="214" t="s">
        <v>260</v>
      </c>
      <c r="AH647" s="214">
        <v>2</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66" t="s">
        <v>298</v>
      </c>
      <c r="D648" s="258"/>
      <c r="E648" s="259"/>
      <c r="F648" s="224"/>
      <c r="G648" s="224"/>
      <c r="H648" s="224"/>
      <c r="I648" s="224"/>
      <c r="J648" s="224"/>
      <c r="K648" s="224"/>
      <c r="L648" s="224"/>
      <c r="M648" s="224"/>
      <c r="N648" s="223"/>
      <c r="O648" s="223"/>
      <c r="P648" s="223"/>
      <c r="Q648" s="223"/>
      <c r="R648" s="224"/>
      <c r="S648" s="224"/>
      <c r="T648" s="224"/>
      <c r="U648" s="224"/>
      <c r="V648" s="224"/>
      <c r="W648" s="224"/>
      <c r="X648" s="224"/>
      <c r="Y648" s="224"/>
      <c r="Z648" s="214"/>
      <c r="AA648" s="214"/>
      <c r="AB648" s="214"/>
      <c r="AC648" s="214"/>
      <c r="AD648" s="214"/>
      <c r="AE648" s="214"/>
      <c r="AF648" s="214"/>
      <c r="AG648" s="214" t="s">
        <v>260</v>
      </c>
      <c r="AH648" s="214">
        <v>2</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66" t="s">
        <v>265</v>
      </c>
      <c r="D649" s="258"/>
      <c r="E649" s="259"/>
      <c r="F649" s="224"/>
      <c r="G649" s="224"/>
      <c r="H649" s="224"/>
      <c r="I649" s="224"/>
      <c r="J649" s="224"/>
      <c r="K649" s="224"/>
      <c r="L649" s="224"/>
      <c r="M649" s="224"/>
      <c r="N649" s="223"/>
      <c r="O649" s="223"/>
      <c r="P649" s="223"/>
      <c r="Q649" s="223"/>
      <c r="R649" s="224"/>
      <c r="S649" s="224"/>
      <c r="T649" s="224"/>
      <c r="U649" s="224"/>
      <c r="V649" s="224"/>
      <c r="W649" s="224"/>
      <c r="X649" s="224"/>
      <c r="Y649" s="224"/>
      <c r="Z649" s="214"/>
      <c r="AA649" s="214"/>
      <c r="AB649" s="214"/>
      <c r="AC649" s="214"/>
      <c r="AD649" s="214"/>
      <c r="AE649" s="214"/>
      <c r="AF649" s="214"/>
      <c r="AG649" s="214" t="s">
        <v>260</v>
      </c>
      <c r="AH649" s="214">
        <v>2</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66" t="s">
        <v>266</v>
      </c>
      <c r="D650" s="258"/>
      <c r="E650" s="259"/>
      <c r="F650" s="224"/>
      <c r="G650" s="224"/>
      <c r="H650" s="224"/>
      <c r="I650" s="224"/>
      <c r="J650" s="224"/>
      <c r="K650" s="224"/>
      <c r="L650" s="224"/>
      <c r="M650" s="224"/>
      <c r="N650" s="223"/>
      <c r="O650" s="223"/>
      <c r="P650" s="223"/>
      <c r="Q650" s="223"/>
      <c r="R650" s="224"/>
      <c r="S650" s="224"/>
      <c r="T650" s="224"/>
      <c r="U650" s="224"/>
      <c r="V650" s="224"/>
      <c r="W650" s="224"/>
      <c r="X650" s="224"/>
      <c r="Y650" s="224"/>
      <c r="Z650" s="214"/>
      <c r="AA650" s="214"/>
      <c r="AB650" s="214"/>
      <c r="AC650" s="214"/>
      <c r="AD650" s="214"/>
      <c r="AE650" s="214"/>
      <c r="AF650" s="214"/>
      <c r="AG650" s="214" t="s">
        <v>260</v>
      </c>
      <c r="AH650" s="214">
        <v>2</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3" x14ac:dyDescent="0.2">
      <c r="A651" s="221"/>
      <c r="B651" s="222"/>
      <c r="C651" s="266" t="s">
        <v>299</v>
      </c>
      <c r="D651" s="258"/>
      <c r="E651" s="259">
        <v>559.86</v>
      </c>
      <c r="F651" s="224"/>
      <c r="G651" s="224"/>
      <c r="H651" s="224"/>
      <c r="I651" s="224"/>
      <c r="J651" s="224"/>
      <c r="K651" s="224"/>
      <c r="L651" s="224"/>
      <c r="M651" s="224"/>
      <c r="N651" s="223"/>
      <c r="O651" s="223"/>
      <c r="P651" s="223"/>
      <c r="Q651" s="223"/>
      <c r="R651" s="224"/>
      <c r="S651" s="224"/>
      <c r="T651" s="224"/>
      <c r="U651" s="224"/>
      <c r="V651" s="224"/>
      <c r="W651" s="224"/>
      <c r="X651" s="224"/>
      <c r="Y651" s="224"/>
      <c r="Z651" s="214"/>
      <c r="AA651" s="214"/>
      <c r="AB651" s="214"/>
      <c r="AC651" s="214"/>
      <c r="AD651" s="214"/>
      <c r="AE651" s="214"/>
      <c r="AF651" s="214"/>
      <c r="AG651" s="214" t="s">
        <v>260</v>
      </c>
      <c r="AH651" s="214">
        <v>2</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3" x14ac:dyDescent="0.2">
      <c r="A652" s="221"/>
      <c r="B652" s="222"/>
      <c r="C652" s="266" t="s">
        <v>298</v>
      </c>
      <c r="D652" s="258"/>
      <c r="E652" s="259"/>
      <c r="F652" s="224"/>
      <c r="G652" s="224"/>
      <c r="H652" s="224"/>
      <c r="I652" s="224"/>
      <c r="J652" s="224"/>
      <c r="K652" s="224"/>
      <c r="L652" s="224"/>
      <c r="M652" s="224"/>
      <c r="N652" s="223"/>
      <c r="O652" s="223"/>
      <c r="P652" s="223"/>
      <c r="Q652" s="223"/>
      <c r="R652" s="224"/>
      <c r="S652" s="224"/>
      <c r="T652" s="224"/>
      <c r="U652" s="224"/>
      <c r="V652" s="224"/>
      <c r="W652" s="224"/>
      <c r="X652" s="224"/>
      <c r="Y652" s="224"/>
      <c r="Z652" s="214"/>
      <c r="AA652" s="214"/>
      <c r="AB652" s="214"/>
      <c r="AC652" s="214"/>
      <c r="AD652" s="214"/>
      <c r="AE652" s="214"/>
      <c r="AF652" s="214"/>
      <c r="AG652" s="214" t="s">
        <v>260</v>
      </c>
      <c r="AH652" s="214">
        <v>2</v>
      </c>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3" x14ac:dyDescent="0.2">
      <c r="A653" s="221"/>
      <c r="B653" s="222"/>
      <c r="C653" s="266" t="s">
        <v>300</v>
      </c>
      <c r="D653" s="258"/>
      <c r="E653" s="259"/>
      <c r="F653" s="224"/>
      <c r="G653" s="224"/>
      <c r="H653" s="224"/>
      <c r="I653" s="224"/>
      <c r="J653" s="224"/>
      <c r="K653" s="224"/>
      <c r="L653" s="224"/>
      <c r="M653" s="224"/>
      <c r="N653" s="223"/>
      <c r="O653" s="223"/>
      <c r="P653" s="223"/>
      <c r="Q653" s="223"/>
      <c r="R653" s="224"/>
      <c r="S653" s="224"/>
      <c r="T653" s="224"/>
      <c r="U653" s="224"/>
      <c r="V653" s="224"/>
      <c r="W653" s="224"/>
      <c r="X653" s="224"/>
      <c r="Y653" s="224"/>
      <c r="Z653" s="214"/>
      <c r="AA653" s="214"/>
      <c r="AB653" s="214"/>
      <c r="AC653" s="214"/>
      <c r="AD653" s="214"/>
      <c r="AE653" s="214"/>
      <c r="AF653" s="214"/>
      <c r="AG653" s="214" t="s">
        <v>260</v>
      </c>
      <c r="AH653" s="214">
        <v>2</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66" t="s">
        <v>265</v>
      </c>
      <c r="D654" s="258"/>
      <c r="E654" s="259"/>
      <c r="F654" s="224"/>
      <c r="G654" s="224"/>
      <c r="H654" s="224"/>
      <c r="I654" s="224"/>
      <c r="J654" s="224"/>
      <c r="K654" s="224"/>
      <c r="L654" s="224"/>
      <c r="M654" s="224"/>
      <c r="N654" s="223"/>
      <c r="O654" s="223"/>
      <c r="P654" s="223"/>
      <c r="Q654" s="223"/>
      <c r="R654" s="224"/>
      <c r="S654" s="224"/>
      <c r="T654" s="224"/>
      <c r="U654" s="224"/>
      <c r="V654" s="224"/>
      <c r="W654" s="224"/>
      <c r="X654" s="224"/>
      <c r="Y654" s="224"/>
      <c r="Z654" s="214"/>
      <c r="AA654" s="214"/>
      <c r="AB654" s="214"/>
      <c r="AC654" s="214"/>
      <c r="AD654" s="214"/>
      <c r="AE654" s="214"/>
      <c r="AF654" s="214"/>
      <c r="AG654" s="214" t="s">
        <v>260</v>
      </c>
      <c r="AH654" s="214">
        <v>2</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66" t="s">
        <v>269</v>
      </c>
      <c r="D655" s="258"/>
      <c r="E655" s="259"/>
      <c r="F655" s="224"/>
      <c r="G655" s="224"/>
      <c r="H655" s="224"/>
      <c r="I655" s="224"/>
      <c r="J655" s="224"/>
      <c r="K655" s="224"/>
      <c r="L655" s="224"/>
      <c r="M655" s="224"/>
      <c r="N655" s="223"/>
      <c r="O655" s="223"/>
      <c r="P655" s="223"/>
      <c r="Q655" s="223"/>
      <c r="R655" s="224"/>
      <c r="S655" s="224"/>
      <c r="T655" s="224"/>
      <c r="U655" s="224"/>
      <c r="V655" s="224"/>
      <c r="W655" s="224"/>
      <c r="X655" s="224"/>
      <c r="Y655" s="224"/>
      <c r="Z655" s="214"/>
      <c r="AA655" s="214"/>
      <c r="AB655" s="214"/>
      <c r="AC655" s="214"/>
      <c r="AD655" s="214"/>
      <c r="AE655" s="214"/>
      <c r="AF655" s="214"/>
      <c r="AG655" s="214" t="s">
        <v>260</v>
      </c>
      <c r="AH655" s="214">
        <v>2</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66" t="s">
        <v>301</v>
      </c>
      <c r="D656" s="258"/>
      <c r="E656" s="259">
        <v>17.399999999999999</v>
      </c>
      <c r="F656" s="224"/>
      <c r="G656" s="224"/>
      <c r="H656" s="224"/>
      <c r="I656" s="224"/>
      <c r="J656" s="224"/>
      <c r="K656" s="224"/>
      <c r="L656" s="224"/>
      <c r="M656" s="224"/>
      <c r="N656" s="223"/>
      <c r="O656" s="223"/>
      <c r="P656" s="223"/>
      <c r="Q656" s="223"/>
      <c r="R656" s="224"/>
      <c r="S656" s="224"/>
      <c r="T656" s="224"/>
      <c r="U656" s="224"/>
      <c r="V656" s="224"/>
      <c r="W656" s="224"/>
      <c r="X656" s="224"/>
      <c r="Y656" s="224"/>
      <c r="Z656" s="214"/>
      <c r="AA656" s="214"/>
      <c r="AB656" s="214"/>
      <c r="AC656" s="214"/>
      <c r="AD656" s="214"/>
      <c r="AE656" s="214"/>
      <c r="AF656" s="214"/>
      <c r="AG656" s="214" t="s">
        <v>260</v>
      </c>
      <c r="AH656" s="214">
        <v>2</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3" x14ac:dyDescent="0.2">
      <c r="A657" s="221"/>
      <c r="B657" s="222"/>
      <c r="C657" s="266" t="s">
        <v>298</v>
      </c>
      <c r="D657" s="258"/>
      <c r="E657" s="259"/>
      <c r="F657" s="224"/>
      <c r="G657" s="224"/>
      <c r="H657" s="224"/>
      <c r="I657" s="224"/>
      <c r="J657" s="224"/>
      <c r="K657" s="224"/>
      <c r="L657" s="224"/>
      <c r="M657" s="224"/>
      <c r="N657" s="223"/>
      <c r="O657" s="223"/>
      <c r="P657" s="223"/>
      <c r="Q657" s="223"/>
      <c r="R657" s="224"/>
      <c r="S657" s="224"/>
      <c r="T657" s="224"/>
      <c r="U657" s="224"/>
      <c r="V657" s="224"/>
      <c r="W657" s="224"/>
      <c r="X657" s="224"/>
      <c r="Y657" s="224"/>
      <c r="Z657" s="214"/>
      <c r="AA657" s="214"/>
      <c r="AB657" s="214"/>
      <c r="AC657" s="214"/>
      <c r="AD657" s="214"/>
      <c r="AE657" s="214"/>
      <c r="AF657" s="214"/>
      <c r="AG657" s="214" t="s">
        <v>260</v>
      </c>
      <c r="AH657" s="214">
        <v>2</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3" x14ac:dyDescent="0.2">
      <c r="A658" s="221"/>
      <c r="B658" s="222"/>
      <c r="C658" s="266" t="s">
        <v>265</v>
      </c>
      <c r="D658" s="258"/>
      <c r="E658" s="259"/>
      <c r="F658" s="224"/>
      <c r="G658" s="224"/>
      <c r="H658" s="224"/>
      <c r="I658" s="224"/>
      <c r="J658" s="224"/>
      <c r="K658" s="224"/>
      <c r="L658" s="224"/>
      <c r="M658" s="224"/>
      <c r="N658" s="223"/>
      <c r="O658" s="223"/>
      <c r="P658" s="223"/>
      <c r="Q658" s="223"/>
      <c r="R658" s="224"/>
      <c r="S658" s="224"/>
      <c r="T658" s="224"/>
      <c r="U658" s="224"/>
      <c r="V658" s="224"/>
      <c r="W658" s="224"/>
      <c r="X658" s="224"/>
      <c r="Y658" s="224"/>
      <c r="Z658" s="214"/>
      <c r="AA658" s="214"/>
      <c r="AB658" s="214"/>
      <c r="AC658" s="214"/>
      <c r="AD658" s="214"/>
      <c r="AE658" s="214"/>
      <c r="AF658" s="214"/>
      <c r="AG658" s="214" t="s">
        <v>260</v>
      </c>
      <c r="AH658" s="214">
        <v>2</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66" t="s">
        <v>271</v>
      </c>
      <c r="D659" s="258"/>
      <c r="E659" s="259"/>
      <c r="F659" s="224"/>
      <c r="G659" s="224"/>
      <c r="H659" s="224"/>
      <c r="I659" s="224"/>
      <c r="J659" s="224"/>
      <c r="K659" s="224"/>
      <c r="L659" s="224"/>
      <c r="M659" s="224"/>
      <c r="N659" s="223"/>
      <c r="O659" s="223"/>
      <c r="P659" s="223"/>
      <c r="Q659" s="223"/>
      <c r="R659" s="224"/>
      <c r="S659" s="224"/>
      <c r="T659" s="224"/>
      <c r="U659" s="224"/>
      <c r="V659" s="224"/>
      <c r="W659" s="224"/>
      <c r="X659" s="224"/>
      <c r="Y659" s="224"/>
      <c r="Z659" s="214"/>
      <c r="AA659" s="214"/>
      <c r="AB659" s="214"/>
      <c r="AC659" s="214"/>
      <c r="AD659" s="214"/>
      <c r="AE659" s="214"/>
      <c r="AF659" s="214"/>
      <c r="AG659" s="214" t="s">
        <v>260</v>
      </c>
      <c r="AH659" s="214">
        <v>2</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66" t="s">
        <v>302</v>
      </c>
      <c r="D660" s="258"/>
      <c r="E660" s="259">
        <v>11.571999999999999</v>
      </c>
      <c r="F660" s="224"/>
      <c r="G660" s="224"/>
      <c r="H660" s="224"/>
      <c r="I660" s="224"/>
      <c r="J660" s="224"/>
      <c r="K660" s="224"/>
      <c r="L660" s="224"/>
      <c r="M660" s="224"/>
      <c r="N660" s="223"/>
      <c r="O660" s="223"/>
      <c r="P660" s="223"/>
      <c r="Q660" s="223"/>
      <c r="R660" s="224"/>
      <c r="S660" s="224"/>
      <c r="T660" s="224"/>
      <c r="U660" s="224"/>
      <c r="V660" s="224"/>
      <c r="W660" s="224"/>
      <c r="X660" s="224"/>
      <c r="Y660" s="224"/>
      <c r="Z660" s="214"/>
      <c r="AA660" s="214"/>
      <c r="AB660" s="214"/>
      <c r="AC660" s="214"/>
      <c r="AD660" s="214"/>
      <c r="AE660" s="214"/>
      <c r="AF660" s="214"/>
      <c r="AG660" s="214" t="s">
        <v>260</v>
      </c>
      <c r="AH660" s="214">
        <v>2</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66" t="s">
        <v>298</v>
      </c>
      <c r="D661" s="258"/>
      <c r="E661" s="259"/>
      <c r="F661" s="224"/>
      <c r="G661" s="224"/>
      <c r="H661" s="224"/>
      <c r="I661" s="224"/>
      <c r="J661" s="224"/>
      <c r="K661" s="224"/>
      <c r="L661" s="224"/>
      <c r="M661" s="224"/>
      <c r="N661" s="223"/>
      <c r="O661" s="223"/>
      <c r="P661" s="223"/>
      <c r="Q661" s="223"/>
      <c r="R661" s="224"/>
      <c r="S661" s="224"/>
      <c r="T661" s="224"/>
      <c r="U661" s="224"/>
      <c r="V661" s="224"/>
      <c r="W661" s="224"/>
      <c r="X661" s="224"/>
      <c r="Y661" s="224"/>
      <c r="Z661" s="214"/>
      <c r="AA661" s="214"/>
      <c r="AB661" s="214"/>
      <c r="AC661" s="214"/>
      <c r="AD661" s="214"/>
      <c r="AE661" s="214"/>
      <c r="AF661" s="214"/>
      <c r="AG661" s="214" t="s">
        <v>260</v>
      </c>
      <c r="AH661" s="214">
        <v>2</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67" t="s">
        <v>274</v>
      </c>
      <c r="D662" s="260"/>
      <c r="E662" s="261">
        <v>1035.046</v>
      </c>
      <c r="F662" s="224"/>
      <c r="G662" s="224"/>
      <c r="H662" s="224"/>
      <c r="I662" s="224"/>
      <c r="J662" s="224"/>
      <c r="K662" s="224"/>
      <c r="L662" s="224"/>
      <c r="M662" s="224"/>
      <c r="N662" s="223"/>
      <c r="O662" s="223"/>
      <c r="P662" s="223"/>
      <c r="Q662" s="223"/>
      <c r="R662" s="224"/>
      <c r="S662" s="224"/>
      <c r="T662" s="224"/>
      <c r="U662" s="224"/>
      <c r="V662" s="224"/>
      <c r="W662" s="224"/>
      <c r="X662" s="224"/>
      <c r="Y662" s="224"/>
      <c r="Z662" s="214"/>
      <c r="AA662" s="214"/>
      <c r="AB662" s="214"/>
      <c r="AC662" s="214"/>
      <c r="AD662" s="214"/>
      <c r="AE662" s="214"/>
      <c r="AF662" s="214"/>
      <c r="AG662" s="214" t="s">
        <v>260</v>
      </c>
      <c r="AH662" s="214">
        <v>3</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65" t="s">
        <v>275</v>
      </c>
      <c r="D663" s="258"/>
      <c r="E663" s="259"/>
      <c r="F663" s="224"/>
      <c r="G663" s="224"/>
      <c r="H663" s="224"/>
      <c r="I663" s="224"/>
      <c r="J663" s="224"/>
      <c r="K663" s="224"/>
      <c r="L663" s="224"/>
      <c r="M663" s="224"/>
      <c r="N663" s="223"/>
      <c r="O663" s="223"/>
      <c r="P663" s="223"/>
      <c r="Q663" s="223"/>
      <c r="R663" s="224"/>
      <c r="S663" s="224"/>
      <c r="T663" s="224"/>
      <c r="U663" s="224"/>
      <c r="V663" s="224"/>
      <c r="W663" s="224"/>
      <c r="X663" s="224"/>
      <c r="Y663" s="224"/>
      <c r="Z663" s="214"/>
      <c r="AA663" s="214"/>
      <c r="AB663" s="214"/>
      <c r="AC663" s="214"/>
      <c r="AD663" s="214"/>
      <c r="AE663" s="214"/>
      <c r="AF663" s="214"/>
      <c r="AG663" s="214" t="s">
        <v>260</v>
      </c>
      <c r="AH663" s="214"/>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64" t="s">
        <v>457</v>
      </c>
      <c r="D664" s="256"/>
      <c r="E664" s="257">
        <v>1035.046</v>
      </c>
      <c r="F664" s="224"/>
      <c r="G664" s="224"/>
      <c r="H664" s="224"/>
      <c r="I664" s="224"/>
      <c r="J664" s="224"/>
      <c r="K664" s="224"/>
      <c r="L664" s="224"/>
      <c r="M664" s="224"/>
      <c r="N664" s="223"/>
      <c r="O664" s="223"/>
      <c r="P664" s="223"/>
      <c r="Q664" s="223"/>
      <c r="R664" s="224"/>
      <c r="S664" s="224"/>
      <c r="T664" s="224"/>
      <c r="U664" s="224"/>
      <c r="V664" s="224"/>
      <c r="W664" s="224"/>
      <c r="X664" s="224"/>
      <c r="Y664" s="224"/>
      <c r="Z664" s="214"/>
      <c r="AA664" s="214"/>
      <c r="AB664" s="214"/>
      <c r="AC664" s="214"/>
      <c r="AD664" s="214"/>
      <c r="AE664" s="214"/>
      <c r="AF664" s="214"/>
      <c r="AG664" s="214" t="s">
        <v>260</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2" x14ac:dyDescent="0.2">
      <c r="A665" s="221"/>
      <c r="B665" s="222"/>
      <c r="C665" s="250"/>
      <c r="D665" s="245"/>
      <c r="E665" s="245"/>
      <c r="F665" s="245"/>
      <c r="G665" s="245"/>
      <c r="H665" s="224"/>
      <c r="I665" s="224"/>
      <c r="J665" s="224"/>
      <c r="K665" s="224"/>
      <c r="L665" s="224"/>
      <c r="M665" s="224"/>
      <c r="N665" s="223"/>
      <c r="O665" s="223"/>
      <c r="P665" s="223"/>
      <c r="Q665" s="223"/>
      <c r="R665" s="224"/>
      <c r="S665" s="224"/>
      <c r="T665" s="224"/>
      <c r="U665" s="224"/>
      <c r="V665" s="224"/>
      <c r="W665" s="224"/>
      <c r="X665" s="224"/>
      <c r="Y665" s="224"/>
      <c r="Z665" s="214"/>
      <c r="AA665" s="214"/>
      <c r="AB665" s="214"/>
      <c r="AC665" s="214"/>
      <c r="AD665" s="214"/>
      <c r="AE665" s="214"/>
      <c r="AF665" s="214"/>
      <c r="AG665" s="214" t="s">
        <v>193</v>
      </c>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ht="22.5" outlineLevel="1" x14ac:dyDescent="0.2">
      <c r="A666" s="236">
        <v>35</v>
      </c>
      <c r="B666" s="237" t="s">
        <v>458</v>
      </c>
      <c r="C666" s="248" t="s">
        <v>459</v>
      </c>
      <c r="D666" s="238" t="s">
        <v>279</v>
      </c>
      <c r="E666" s="239">
        <v>318.79417000000001</v>
      </c>
      <c r="F666" s="240"/>
      <c r="G666" s="241">
        <f>ROUND(E666*F666,2)</f>
        <v>0</v>
      </c>
      <c r="H666" s="240"/>
      <c r="I666" s="241">
        <f>ROUND(E666*H666,2)</f>
        <v>0</v>
      </c>
      <c r="J666" s="240"/>
      <c r="K666" s="241">
        <f>ROUND(E666*J666,2)</f>
        <v>0</v>
      </c>
      <c r="L666" s="241">
        <v>21</v>
      </c>
      <c r="M666" s="241">
        <f>G666*(1+L666/100)</f>
        <v>0</v>
      </c>
      <c r="N666" s="239">
        <v>2.5000000000000001E-2</v>
      </c>
      <c r="O666" s="239">
        <f>ROUND(E666*N666,2)</f>
        <v>7.97</v>
      </c>
      <c r="P666" s="239">
        <v>0</v>
      </c>
      <c r="Q666" s="239">
        <f>ROUND(E666*P666,2)</f>
        <v>0</v>
      </c>
      <c r="R666" s="241" t="s">
        <v>397</v>
      </c>
      <c r="S666" s="241" t="s">
        <v>186</v>
      </c>
      <c r="T666" s="242" t="s">
        <v>186</v>
      </c>
      <c r="U666" s="224">
        <v>0</v>
      </c>
      <c r="V666" s="224">
        <f>ROUND(E666*U666,2)</f>
        <v>0</v>
      </c>
      <c r="W666" s="224"/>
      <c r="X666" s="224" t="s">
        <v>398</v>
      </c>
      <c r="Y666" s="224" t="s">
        <v>189</v>
      </c>
      <c r="Z666" s="214"/>
      <c r="AA666" s="214"/>
      <c r="AB666" s="214"/>
      <c r="AC666" s="214"/>
      <c r="AD666" s="214"/>
      <c r="AE666" s="214"/>
      <c r="AF666" s="214"/>
      <c r="AG666" s="214" t="s">
        <v>399</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2" x14ac:dyDescent="0.2">
      <c r="A667" s="221"/>
      <c r="B667" s="222"/>
      <c r="C667" s="264" t="s">
        <v>460</v>
      </c>
      <c r="D667" s="256"/>
      <c r="E667" s="257"/>
      <c r="F667" s="224"/>
      <c r="G667" s="224"/>
      <c r="H667" s="224"/>
      <c r="I667" s="224"/>
      <c r="J667" s="224"/>
      <c r="K667" s="224"/>
      <c r="L667" s="224"/>
      <c r="M667" s="224"/>
      <c r="N667" s="223"/>
      <c r="O667" s="223"/>
      <c r="P667" s="223"/>
      <c r="Q667" s="223"/>
      <c r="R667" s="224"/>
      <c r="S667" s="224"/>
      <c r="T667" s="224"/>
      <c r="U667" s="224"/>
      <c r="V667" s="224"/>
      <c r="W667" s="224"/>
      <c r="X667" s="224"/>
      <c r="Y667" s="224"/>
      <c r="Z667" s="214"/>
      <c r="AA667" s="214"/>
      <c r="AB667" s="214"/>
      <c r="AC667" s="214"/>
      <c r="AD667" s="214"/>
      <c r="AE667" s="214"/>
      <c r="AF667" s="214"/>
      <c r="AG667" s="214" t="s">
        <v>260</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64" t="s">
        <v>461</v>
      </c>
      <c r="D668" s="256"/>
      <c r="E668" s="257"/>
      <c r="F668" s="224"/>
      <c r="G668" s="224"/>
      <c r="H668" s="224"/>
      <c r="I668" s="224"/>
      <c r="J668" s="224"/>
      <c r="K668" s="224"/>
      <c r="L668" s="224"/>
      <c r="M668" s="224"/>
      <c r="N668" s="223"/>
      <c r="O668" s="223"/>
      <c r="P668" s="223"/>
      <c r="Q668" s="223"/>
      <c r="R668" s="224"/>
      <c r="S668" s="224"/>
      <c r="T668" s="224"/>
      <c r="U668" s="224"/>
      <c r="V668" s="224"/>
      <c r="W668" s="224"/>
      <c r="X668" s="224"/>
      <c r="Y668" s="224"/>
      <c r="Z668" s="214"/>
      <c r="AA668" s="214"/>
      <c r="AB668" s="214"/>
      <c r="AC668" s="214"/>
      <c r="AD668" s="214"/>
      <c r="AE668" s="214"/>
      <c r="AF668" s="214"/>
      <c r="AG668" s="214" t="s">
        <v>260</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21"/>
      <c r="B669" s="222"/>
      <c r="C669" s="265" t="s">
        <v>261</v>
      </c>
      <c r="D669" s="258"/>
      <c r="E669" s="259"/>
      <c r="F669" s="224"/>
      <c r="G669" s="224"/>
      <c r="H669" s="224"/>
      <c r="I669" s="224"/>
      <c r="J669" s="224"/>
      <c r="K669" s="224"/>
      <c r="L669" s="224"/>
      <c r="M669" s="224"/>
      <c r="N669" s="223"/>
      <c r="O669" s="223"/>
      <c r="P669" s="223"/>
      <c r="Q669" s="223"/>
      <c r="R669" s="224"/>
      <c r="S669" s="224"/>
      <c r="T669" s="224"/>
      <c r="U669" s="224"/>
      <c r="V669" s="224"/>
      <c r="W669" s="224"/>
      <c r="X669" s="224"/>
      <c r="Y669" s="224"/>
      <c r="Z669" s="214"/>
      <c r="AA669" s="214"/>
      <c r="AB669" s="214"/>
      <c r="AC669" s="214"/>
      <c r="AD669" s="214"/>
      <c r="AE669" s="214"/>
      <c r="AF669" s="214"/>
      <c r="AG669" s="214" t="s">
        <v>260</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21"/>
      <c r="B670" s="222"/>
      <c r="C670" s="266" t="s">
        <v>262</v>
      </c>
      <c r="D670" s="258"/>
      <c r="E670" s="259"/>
      <c r="F670" s="224"/>
      <c r="G670" s="224"/>
      <c r="H670" s="224"/>
      <c r="I670" s="224"/>
      <c r="J670" s="224"/>
      <c r="K670" s="224"/>
      <c r="L670" s="224"/>
      <c r="M670" s="224"/>
      <c r="N670" s="223"/>
      <c r="O670" s="223"/>
      <c r="P670" s="223"/>
      <c r="Q670" s="223"/>
      <c r="R670" s="224"/>
      <c r="S670" s="224"/>
      <c r="T670" s="224"/>
      <c r="U670" s="224"/>
      <c r="V670" s="224"/>
      <c r="W670" s="224"/>
      <c r="X670" s="224"/>
      <c r="Y670" s="224"/>
      <c r="Z670" s="214"/>
      <c r="AA670" s="214"/>
      <c r="AB670" s="214"/>
      <c r="AC670" s="214"/>
      <c r="AD670" s="214"/>
      <c r="AE670" s="214"/>
      <c r="AF670" s="214"/>
      <c r="AG670" s="214" t="s">
        <v>260</v>
      </c>
      <c r="AH670" s="214">
        <v>2</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66" t="s">
        <v>297</v>
      </c>
      <c r="D671" s="258"/>
      <c r="E671" s="259">
        <v>446.214</v>
      </c>
      <c r="F671" s="224"/>
      <c r="G671" s="224"/>
      <c r="H671" s="224"/>
      <c r="I671" s="224"/>
      <c r="J671" s="224"/>
      <c r="K671" s="224"/>
      <c r="L671" s="224"/>
      <c r="M671" s="224"/>
      <c r="N671" s="223"/>
      <c r="O671" s="223"/>
      <c r="P671" s="223"/>
      <c r="Q671" s="223"/>
      <c r="R671" s="224"/>
      <c r="S671" s="224"/>
      <c r="T671" s="224"/>
      <c r="U671" s="224"/>
      <c r="V671" s="224"/>
      <c r="W671" s="224"/>
      <c r="X671" s="224"/>
      <c r="Y671" s="224"/>
      <c r="Z671" s="214"/>
      <c r="AA671" s="214"/>
      <c r="AB671" s="214"/>
      <c r="AC671" s="214"/>
      <c r="AD671" s="214"/>
      <c r="AE671" s="214"/>
      <c r="AF671" s="214"/>
      <c r="AG671" s="214" t="s">
        <v>260</v>
      </c>
      <c r="AH671" s="214">
        <v>2</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3" x14ac:dyDescent="0.2">
      <c r="A672" s="221"/>
      <c r="B672" s="222"/>
      <c r="C672" s="266" t="s">
        <v>298</v>
      </c>
      <c r="D672" s="258"/>
      <c r="E672" s="259"/>
      <c r="F672" s="224"/>
      <c r="G672" s="224"/>
      <c r="H672" s="224"/>
      <c r="I672" s="224"/>
      <c r="J672" s="224"/>
      <c r="K672" s="224"/>
      <c r="L672" s="224"/>
      <c r="M672" s="224"/>
      <c r="N672" s="223"/>
      <c r="O672" s="223"/>
      <c r="P672" s="223"/>
      <c r="Q672" s="223"/>
      <c r="R672" s="224"/>
      <c r="S672" s="224"/>
      <c r="T672" s="224"/>
      <c r="U672" s="224"/>
      <c r="V672" s="224"/>
      <c r="W672" s="224"/>
      <c r="X672" s="224"/>
      <c r="Y672" s="224"/>
      <c r="Z672" s="214"/>
      <c r="AA672" s="214"/>
      <c r="AB672" s="214"/>
      <c r="AC672" s="214"/>
      <c r="AD672" s="214"/>
      <c r="AE672" s="214"/>
      <c r="AF672" s="214"/>
      <c r="AG672" s="214" t="s">
        <v>260</v>
      </c>
      <c r="AH672" s="214">
        <v>2</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3" x14ac:dyDescent="0.2">
      <c r="A673" s="221"/>
      <c r="B673" s="222"/>
      <c r="C673" s="266" t="s">
        <v>265</v>
      </c>
      <c r="D673" s="258"/>
      <c r="E673" s="259"/>
      <c r="F673" s="224"/>
      <c r="G673" s="224"/>
      <c r="H673" s="224"/>
      <c r="I673" s="224"/>
      <c r="J673" s="224"/>
      <c r="K673" s="224"/>
      <c r="L673" s="224"/>
      <c r="M673" s="224"/>
      <c r="N673" s="223"/>
      <c r="O673" s="223"/>
      <c r="P673" s="223"/>
      <c r="Q673" s="223"/>
      <c r="R673" s="224"/>
      <c r="S673" s="224"/>
      <c r="T673" s="224"/>
      <c r="U673" s="224"/>
      <c r="V673" s="224"/>
      <c r="W673" s="224"/>
      <c r="X673" s="224"/>
      <c r="Y673" s="224"/>
      <c r="Z673" s="214"/>
      <c r="AA673" s="214"/>
      <c r="AB673" s="214"/>
      <c r="AC673" s="214"/>
      <c r="AD673" s="214"/>
      <c r="AE673" s="214"/>
      <c r="AF673" s="214"/>
      <c r="AG673" s="214" t="s">
        <v>260</v>
      </c>
      <c r="AH673" s="214">
        <v>2</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3" x14ac:dyDescent="0.2">
      <c r="A674" s="221"/>
      <c r="B674" s="222"/>
      <c r="C674" s="266" t="s">
        <v>266</v>
      </c>
      <c r="D674" s="258"/>
      <c r="E674" s="259"/>
      <c r="F674" s="224"/>
      <c r="G674" s="224"/>
      <c r="H674" s="224"/>
      <c r="I674" s="224"/>
      <c r="J674" s="224"/>
      <c r="K674" s="224"/>
      <c r="L674" s="224"/>
      <c r="M674" s="224"/>
      <c r="N674" s="223"/>
      <c r="O674" s="223"/>
      <c r="P674" s="223"/>
      <c r="Q674" s="223"/>
      <c r="R674" s="224"/>
      <c r="S674" s="224"/>
      <c r="T674" s="224"/>
      <c r="U674" s="224"/>
      <c r="V674" s="224"/>
      <c r="W674" s="224"/>
      <c r="X674" s="224"/>
      <c r="Y674" s="224"/>
      <c r="Z674" s="214"/>
      <c r="AA674" s="214"/>
      <c r="AB674" s="214"/>
      <c r="AC674" s="214"/>
      <c r="AD674" s="214"/>
      <c r="AE674" s="214"/>
      <c r="AF674" s="214"/>
      <c r="AG674" s="214" t="s">
        <v>260</v>
      </c>
      <c r="AH674" s="214">
        <v>2</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3" x14ac:dyDescent="0.2">
      <c r="A675" s="221"/>
      <c r="B675" s="222"/>
      <c r="C675" s="266" t="s">
        <v>299</v>
      </c>
      <c r="D675" s="258"/>
      <c r="E675" s="259">
        <v>559.86</v>
      </c>
      <c r="F675" s="224"/>
      <c r="G675" s="224"/>
      <c r="H675" s="224"/>
      <c r="I675" s="224"/>
      <c r="J675" s="224"/>
      <c r="K675" s="224"/>
      <c r="L675" s="224"/>
      <c r="M675" s="224"/>
      <c r="N675" s="223"/>
      <c r="O675" s="223"/>
      <c r="P675" s="223"/>
      <c r="Q675" s="223"/>
      <c r="R675" s="224"/>
      <c r="S675" s="224"/>
      <c r="T675" s="224"/>
      <c r="U675" s="224"/>
      <c r="V675" s="224"/>
      <c r="W675" s="224"/>
      <c r="X675" s="224"/>
      <c r="Y675" s="224"/>
      <c r="Z675" s="214"/>
      <c r="AA675" s="214"/>
      <c r="AB675" s="214"/>
      <c r="AC675" s="214"/>
      <c r="AD675" s="214"/>
      <c r="AE675" s="214"/>
      <c r="AF675" s="214"/>
      <c r="AG675" s="214" t="s">
        <v>260</v>
      </c>
      <c r="AH675" s="214">
        <v>2</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21"/>
      <c r="B676" s="222"/>
      <c r="C676" s="266" t="s">
        <v>298</v>
      </c>
      <c r="D676" s="258"/>
      <c r="E676" s="259"/>
      <c r="F676" s="224"/>
      <c r="G676" s="224"/>
      <c r="H676" s="224"/>
      <c r="I676" s="224"/>
      <c r="J676" s="224"/>
      <c r="K676" s="224"/>
      <c r="L676" s="224"/>
      <c r="M676" s="224"/>
      <c r="N676" s="223"/>
      <c r="O676" s="223"/>
      <c r="P676" s="223"/>
      <c r="Q676" s="223"/>
      <c r="R676" s="224"/>
      <c r="S676" s="224"/>
      <c r="T676" s="224"/>
      <c r="U676" s="224"/>
      <c r="V676" s="224"/>
      <c r="W676" s="224"/>
      <c r="X676" s="224"/>
      <c r="Y676" s="224"/>
      <c r="Z676" s="214"/>
      <c r="AA676" s="214"/>
      <c r="AB676" s="214"/>
      <c r="AC676" s="214"/>
      <c r="AD676" s="214"/>
      <c r="AE676" s="214"/>
      <c r="AF676" s="214"/>
      <c r="AG676" s="214" t="s">
        <v>260</v>
      </c>
      <c r="AH676" s="214">
        <v>2</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21"/>
      <c r="B677" s="222"/>
      <c r="C677" s="266" t="s">
        <v>300</v>
      </c>
      <c r="D677" s="258"/>
      <c r="E677" s="259"/>
      <c r="F677" s="224"/>
      <c r="G677" s="224"/>
      <c r="H677" s="224"/>
      <c r="I677" s="224"/>
      <c r="J677" s="224"/>
      <c r="K677" s="224"/>
      <c r="L677" s="224"/>
      <c r="M677" s="224"/>
      <c r="N677" s="223"/>
      <c r="O677" s="223"/>
      <c r="P677" s="223"/>
      <c r="Q677" s="223"/>
      <c r="R677" s="224"/>
      <c r="S677" s="224"/>
      <c r="T677" s="224"/>
      <c r="U677" s="224"/>
      <c r="V677" s="224"/>
      <c r="W677" s="224"/>
      <c r="X677" s="224"/>
      <c r="Y677" s="224"/>
      <c r="Z677" s="214"/>
      <c r="AA677" s="214"/>
      <c r="AB677" s="214"/>
      <c r="AC677" s="214"/>
      <c r="AD677" s="214"/>
      <c r="AE677" s="214"/>
      <c r="AF677" s="214"/>
      <c r="AG677" s="214" t="s">
        <v>260</v>
      </c>
      <c r="AH677" s="214">
        <v>2</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21"/>
      <c r="B678" s="222"/>
      <c r="C678" s="266" t="s">
        <v>265</v>
      </c>
      <c r="D678" s="258"/>
      <c r="E678" s="259"/>
      <c r="F678" s="224"/>
      <c r="G678" s="224"/>
      <c r="H678" s="224"/>
      <c r="I678" s="224"/>
      <c r="J678" s="224"/>
      <c r="K678" s="224"/>
      <c r="L678" s="224"/>
      <c r="M678" s="224"/>
      <c r="N678" s="223"/>
      <c r="O678" s="223"/>
      <c r="P678" s="223"/>
      <c r="Q678" s="223"/>
      <c r="R678" s="224"/>
      <c r="S678" s="224"/>
      <c r="T678" s="224"/>
      <c r="U678" s="224"/>
      <c r="V678" s="224"/>
      <c r="W678" s="224"/>
      <c r="X678" s="224"/>
      <c r="Y678" s="224"/>
      <c r="Z678" s="214"/>
      <c r="AA678" s="214"/>
      <c r="AB678" s="214"/>
      <c r="AC678" s="214"/>
      <c r="AD678" s="214"/>
      <c r="AE678" s="214"/>
      <c r="AF678" s="214"/>
      <c r="AG678" s="214" t="s">
        <v>260</v>
      </c>
      <c r="AH678" s="214">
        <v>2</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3" x14ac:dyDescent="0.2">
      <c r="A679" s="221"/>
      <c r="B679" s="222"/>
      <c r="C679" s="266" t="s">
        <v>269</v>
      </c>
      <c r="D679" s="258"/>
      <c r="E679" s="259"/>
      <c r="F679" s="224"/>
      <c r="G679" s="224"/>
      <c r="H679" s="224"/>
      <c r="I679" s="224"/>
      <c r="J679" s="224"/>
      <c r="K679" s="224"/>
      <c r="L679" s="224"/>
      <c r="M679" s="224"/>
      <c r="N679" s="223"/>
      <c r="O679" s="223"/>
      <c r="P679" s="223"/>
      <c r="Q679" s="223"/>
      <c r="R679" s="224"/>
      <c r="S679" s="224"/>
      <c r="T679" s="224"/>
      <c r="U679" s="224"/>
      <c r="V679" s="224"/>
      <c r="W679" s="224"/>
      <c r="X679" s="224"/>
      <c r="Y679" s="224"/>
      <c r="Z679" s="214"/>
      <c r="AA679" s="214"/>
      <c r="AB679" s="214"/>
      <c r="AC679" s="214"/>
      <c r="AD679" s="214"/>
      <c r="AE679" s="214"/>
      <c r="AF679" s="214"/>
      <c r="AG679" s="214" t="s">
        <v>260</v>
      </c>
      <c r="AH679" s="214">
        <v>2</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3" x14ac:dyDescent="0.2">
      <c r="A680" s="221"/>
      <c r="B680" s="222"/>
      <c r="C680" s="266" t="s">
        <v>301</v>
      </c>
      <c r="D680" s="258"/>
      <c r="E680" s="259">
        <v>17.399999999999999</v>
      </c>
      <c r="F680" s="224"/>
      <c r="G680" s="224"/>
      <c r="H680" s="224"/>
      <c r="I680" s="224"/>
      <c r="J680" s="224"/>
      <c r="K680" s="224"/>
      <c r="L680" s="224"/>
      <c r="M680" s="224"/>
      <c r="N680" s="223"/>
      <c r="O680" s="223"/>
      <c r="P680" s="223"/>
      <c r="Q680" s="223"/>
      <c r="R680" s="224"/>
      <c r="S680" s="224"/>
      <c r="T680" s="224"/>
      <c r="U680" s="224"/>
      <c r="V680" s="224"/>
      <c r="W680" s="224"/>
      <c r="X680" s="224"/>
      <c r="Y680" s="224"/>
      <c r="Z680" s="214"/>
      <c r="AA680" s="214"/>
      <c r="AB680" s="214"/>
      <c r="AC680" s="214"/>
      <c r="AD680" s="214"/>
      <c r="AE680" s="214"/>
      <c r="AF680" s="214"/>
      <c r="AG680" s="214" t="s">
        <v>260</v>
      </c>
      <c r="AH680" s="214">
        <v>2</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3" x14ac:dyDescent="0.2">
      <c r="A681" s="221"/>
      <c r="B681" s="222"/>
      <c r="C681" s="266" t="s">
        <v>298</v>
      </c>
      <c r="D681" s="258"/>
      <c r="E681" s="259"/>
      <c r="F681" s="224"/>
      <c r="G681" s="224"/>
      <c r="H681" s="224"/>
      <c r="I681" s="224"/>
      <c r="J681" s="224"/>
      <c r="K681" s="224"/>
      <c r="L681" s="224"/>
      <c r="M681" s="224"/>
      <c r="N681" s="223"/>
      <c r="O681" s="223"/>
      <c r="P681" s="223"/>
      <c r="Q681" s="223"/>
      <c r="R681" s="224"/>
      <c r="S681" s="224"/>
      <c r="T681" s="224"/>
      <c r="U681" s="224"/>
      <c r="V681" s="224"/>
      <c r="W681" s="224"/>
      <c r="X681" s="224"/>
      <c r="Y681" s="224"/>
      <c r="Z681" s="214"/>
      <c r="AA681" s="214"/>
      <c r="AB681" s="214"/>
      <c r="AC681" s="214"/>
      <c r="AD681" s="214"/>
      <c r="AE681" s="214"/>
      <c r="AF681" s="214"/>
      <c r="AG681" s="214" t="s">
        <v>260</v>
      </c>
      <c r="AH681" s="214">
        <v>2</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21"/>
      <c r="B682" s="222"/>
      <c r="C682" s="266" t="s">
        <v>265</v>
      </c>
      <c r="D682" s="258"/>
      <c r="E682" s="259"/>
      <c r="F682" s="224"/>
      <c r="G682" s="224"/>
      <c r="H682" s="224"/>
      <c r="I682" s="224"/>
      <c r="J682" s="224"/>
      <c r="K682" s="224"/>
      <c r="L682" s="224"/>
      <c r="M682" s="224"/>
      <c r="N682" s="223"/>
      <c r="O682" s="223"/>
      <c r="P682" s="223"/>
      <c r="Q682" s="223"/>
      <c r="R682" s="224"/>
      <c r="S682" s="224"/>
      <c r="T682" s="224"/>
      <c r="U682" s="224"/>
      <c r="V682" s="224"/>
      <c r="W682" s="224"/>
      <c r="X682" s="224"/>
      <c r="Y682" s="224"/>
      <c r="Z682" s="214"/>
      <c r="AA682" s="214"/>
      <c r="AB682" s="214"/>
      <c r="AC682" s="214"/>
      <c r="AD682" s="214"/>
      <c r="AE682" s="214"/>
      <c r="AF682" s="214"/>
      <c r="AG682" s="214" t="s">
        <v>260</v>
      </c>
      <c r="AH682" s="214">
        <v>2</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21"/>
      <c r="B683" s="222"/>
      <c r="C683" s="266" t="s">
        <v>271</v>
      </c>
      <c r="D683" s="258"/>
      <c r="E683" s="259"/>
      <c r="F683" s="224"/>
      <c r="G683" s="224"/>
      <c r="H683" s="224"/>
      <c r="I683" s="224"/>
      <c r="J683" s="224"/>
      <c r="K683" s="224"/>
      <c r="L683" s="224"/>
      <c r="M683" s="224"/>
      <c r="N683" s="223"/>
      <c r="O683" s="223"/>
      <c r="P683" s="223"/>
      <c r="Q683" s="223"/>
      <c r="R683" s="224"/>
      <c r="S683" s="224"/>
      <c r="T683" s="224"/>
      <c r="U683" s="224"/>
      <c r="V683" s="224"/>
      <c r="W683" s="224"/>
      <c r="X683" s="224"/>
      <c r="Y683" s="224"/>
      <c r="Z683" s="214"/>
      <c r="AA683" s="214"/>
      <c r="AB683" s="214"/>
      <c r="AC683" s="214"/>
      <c r="AD683" s="214"/>
      <c r="AE683" s="214"/>
      <c r="AF683" s="214"/>
      <c r="AG683" s="214" t="s">
        <v>260</v>
      </c>
      <c r="AH683" s="214">
        <v>2</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21"/>
      <c r="B684" s="222"/>
      <c r="C684" s="266" t="s">
        <v>302</v>
      </c>
      <c r="D684" s="258"/>
      <c r="E684" s="259">
        <v>11.571999999999999</v>
      </c>
      <c r="F684" s="224"/>
      <c r="G684" s="224"/>
      <c r="H684" s="224"/>
      <c r="I684" s="224"/>
      <c r="J684" s="224"/>
      <c r="K684" s="224"/>
      <c r="L684" s="224"/>
      <c r="M684" s="224"/>
      <c r="N684" s="223"/>
      <c r="O684" s="223"/>
      <c r="P684" s="223"/>
      <c r="Q684" s="223"/>
      <c r="R684" s="224"/>
      <c r="S684" s="224"/>
      <c r="T684" s="224"/>
      <c r="U684" s="224"/>
      <c r="V684" s="224"/>
      <c r="W684" s="224"/>
      <c r="X684" s="224"/>
      <c r="Y684" s="224"/>
      <c r="Z684" s="214"/>
      <c r="AA684" s="214"/>
      <c r="AB684" s="214"/>
      <c r="AC684" s="214"/>
      <c r="AD684" s="214"/>
      <c r="AE684" s="214"/>
      <c r="AF684" s="214"/>
      <c r="AG684" s="214" t="s">
        <v>260</v>
      </c>
      <c r="AH684" s="214">
        <v>2</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66" t="s">
        <v>298</v>
      </c>
      <c r="D685" s="258"/>
      <c r="E685" s="259"/>
      <c r="F685" s="224"/>
      <c r="G685" s="224"/>
      <c r="H685" s="224"/>
      <c r="I685" s="224"/>
      <c r="J685" s="224"/>
      <c r="K685" s="224"/>
      <c r="L685" s="224"/>
      <c r="M685" s="224"/>
      <c r="N685" s="223"/>
      <c r="O685" s="223"/>
      <c r="P685" s="223"/>
      <c r="Q685" s="223"/>
      <c r="R685" s="224"/>
      <c r="S685" s="224"/>
      <c r="T685" s="224"/>
      <c r="U685" s="224"/>
      <c r="V685" s="224"/>
      <c r="W685" s="224"/>
      <c r="X685" s="224"/>
      <c r="Y685" s="224"/>
      <c r="Z685" s="214"/>
      <c r="AA685" s="214"/>
      <c r="AB685" s="214"/>
      <c r="AC685" s="214"/>
      <c r="AD685" s="214"/>
      <c r="AE685" s="214"/>
      <c r="AF685" s="214"/>
      <c r="AG685" s="214" t="s">
        <v>260</v>
      </c>
      <c r="AH685" s="214">
        <v>2</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x14ac:dyDescent="0.2">
      <c r="A686" s="221"/>
      <c r="B686" s="222"/>
      <c r="C686" s="267" t="s">
        <v>274</v>
      </c>
      <c r="D686" s="260"/>
      <c r="E686" s="261">
        <v>1035.046</v>
      </c>
      <c r="F686" s="224"/>
      <c r="G686" s="224"/>
      <c r="H686" s="224"/>
      <c r="I686" s="224"/>
      <c r="J686" s="224"/>
      <c r="K686" s="224"/>
      <c r="L686" s="224"/>
      <c r="M686" s="224"/>
      <c r="N686" s="223"/>
      <c r="O686" s="223"/>
      <c r="P686" s="223"/>
      <c r="Q686" s="223"/>
      <c r="R686" s="224"/>
      <c r="S686" s="224"/>
      <c r="T686" s="224"/>
      <c r="U686" s="224"/>
      <c r="V686" s="224"/>
      <c r="W686" s="224"/>
      <c r="X686" s="224"/>
      <c r="Y686" s="224"/>
      <c r="Z686" s="214"/>
      <c r="AA686" s="214"/>
      <c r="AB686" s="214"/>
      <c r="AC686" s="214"/>
      <c r="AD686" s="214"/>
      <c r="AE686" s="214"/>
      <c r="AF686" s="214"/>
      <c r="AG686" s="214" t="s">
        <v>260</v>
      </c>
      <c r="AH686" s="214">
        <v>3</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65" t="s">
        <v>275</v>
      </c>
      <c r="D687" s="258"/>
      <c r="E687" s="259"/>
      <c r="F687" s="224"/>
      <c r="G687" s="224"/>
      <c r="H687" s="224"/>
      <c r="I687" s="224"/>
      <c r="J687" s="224"/>
      <c r="K687" s="224"/>
      <c r="L687" s="224"/>
      <c r="M687" s="224"/>
      <c r="N687" s="223"/>
      <c r="O687" s="223"/>
      <c r="P687" s="223"/>
      <c r="Q687" s="223"/>
      <c r="R687" s="224"/>
      <c r="S687" s="224"/>
      <c r="T687" s="224"/>
      <c r="U687" s="224"/>
      <c r="V687" s="224"/>
      <c r="W687" s="224"/>
      <c r="X687" s="224"/>
      <c r="Y687" s="224"/>
      <c r="Z687" s="214"/>
      <c r="AA687" s="214"/>
      <c r="AB687" s="214"/>
      <c r="AC687" s="214"/>
      <c r="AD687" s="214"/>
      <c r="AE687" s="214"/>
      <c r="AF687" s="214"/>
      <c r="AG687" s="214" t="s">
        <v>260</v>
      </c>
      <c r="AH687" s="214"/>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64" t="s">
        <v>462</v>
      </c>
      <c r="D688" s="256"/>
      <c r="E688" s="257">
        <v>318.79417000000001</v>
      </c>
      <c r="F688" s="224"/>
      <c r="G688" s="224"/>
      <c r="H688" s="224"/>
      <c r="I688" s="224"/>
      <c r="J688" s="224"/>
      <c r="K688" s="224"/>
      <c r="L688" s="224"/>
      <c r="M688" s="224"/>
      <c r="N688" s="223"/>
      <c r="O688" s="223"/>
      <c r="P688" s="223"/>
      <c r="Q688" s="223"/>
      <c r="R688" s="224"/>
      <c r="S688" s="224"/>
      <c r="T688" s="224"/>
      <c r="U688" s="224"/>
      <c r="V688" s="224"/>
      <c r="W688" s="224"/>
      <c r="X688" s="224"/>
      <c r="Y688" s="224"/>
      <c r="Z688" s="214"/>
      <c r="AA688" s="214"/>
      <c r="AB688" s="214"/>
      <c r="AC688" s="214"/>
      <c r="AD688" s="214"/>
      <c r="AE688" s="214"/>
      <c r="AF688" s="214"/>
      <c r="AG688" s="214" t="s">
        <v>260</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2" x14ac:dyDescent="0.2">
      <c r="A689" s="221"/>
      <c r="B689" s="222"/>
      <c r="C689" s="250"/>
      <c r="D689" s="245"/>
      <c r="E689" s="245"/>
      <c r="F689" s="245"/>
      <c r="G689" s="245"/>
      <c r="H689" s="224"/>
      <c r="I689" s="224"/>
      <c r="J689" s="224"/>
      <c r="K689" s="224"/>
      <c r="L689" s="224"/>
      <c r="M689" s="224"/>
      <c r="N689" s="223"/>
      <c r="O689" s="223"/>
      <c r="P689" s="223"/>
      <c r="Q689" s="223"/>
      <c r="R689" s="224"/>
      <c r="S689" s="224"/>
      <c r="T689" s="224"/>
      <c r="U689" s="224"/>
      <c r="V689" s="224"/>
      <c r="W689" s="224"/>
      <c r="X689" s="224"/>
      <c r="Y689" s="224"/>
      <c r="Z689" s="214"/>
      <c r="AA689" s="214"/>
      <c r="AB689" s="214"/>
      <c r="AC689" s="214"/>
      <c r="AD689" s="214"/>
      <c r="AE689" s="214"/>
      <c r="AF689" s="214"/>
      <c r="AG689" s="214" t="s">
        <v>193</v>
      </c>
      <c r="AH689" s="214"/>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ht="22.5" outlineLevel="1" x14ac:dyDescent="0.2">
      <c r="A690" s="236">
        <v>36</v>
      </c>
      <c r="B690" s="237" t="s">
        <v>458</v>
      </c>
      <c r="C690" s="248" t="s">
        <v>459</v>
      </c>
      <c r="D690" s="238" t="s">
        <v>279</v>
      </c>
      <c r="E690" s="239">
        <v>20.026879999999998</v>
      </c>
      <c r="F690" s="240"/>
      <c r="G690" s="241">
        <f>ROUND(E690*F690,2)</f>
        <v>0</v>
      </c>
      <c r="H690" s="240"/>
      <c r="I690" s="241">
        <f>ROUND(E690*H690,2)</f>
        <v>0</v>
      </c>
      <c r="J690" s="240"/>
      <c r="K690" s="241">
        <f>ROUND(E690*J690,2)</f>
        <v>0</v>
      </c>
      <c r="L690" s="241">
        <v>21</v>
      </c>
      <c r="M690" s="241">
        <f>G690*(1+L690/100)</f>
        <v>0</v>
      </c>
      <c r="N690" s="239">
        <v>2.5000000000000001E-2</v>
      </c>
      <c r="O690" s="239">
        <f>ROUND(E690*N690,2)</f>
        <v>0.5</v>
      </c>
      <c r="P690" s="239">
        <v>0</v>
      </c>
      <c r="Q690" s="239">
        <f>ROUND(E690*P690,2)</f>
        <v>0</v>
      </c>
      <c r="R690" s="241" t="s">
        <v>397</v>
      </c>
      <c r="S690" s="241" t="s">
        <v>186</v>
      </c>
      <c r="T690" s="242" t="s">
        <v>186</v>
      </c>
      <c r="U690" s="224">
        <v>0</v>
      </c>
      <c r="V690" s="224">
        <f>ROUND(E690*U690,2)</f>
        <v>0</v>
      </c>
      <c r="W690" s="224"/>
      <c r="X690" s="224" t="s">
        <v>398</v>
      </c>
      <c r="Y690" s="224" t="s">
        <v>189</v>
      </c>
      <c r="Z690" s="214"/>
      <c r="AA690" s="214"/>
      <c r="AB690" s="214"/>
      <c r="AC690" s="214"/>
      <c r="AD690" s="214"/>
      <c r="AE690" s="214"/>
      <c r="AF690" s="214"/>
      <c r="AG690" s="214" t="s">
        <v>399</v>
      </c>
      <c r="AH690" s="214"/>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2" x14ac:dyDescent="0.2">
      <c r="A691" s="221"/>
      <c r="B691" s="222"/>
      <c r="C691" s="264" t="s">
        <v>463</v>
      </c>
      <c r="D691" s="256"/>
      <c r="E691" s="257"/>
      <c r="F691" s="224"/>
      <c r="G691" s="224"/>
      <c r="H691" s="224"/>
      <c r="I691" s="224"/>
      <c r="J691" s="224"/>
      <c r="K691" s="224"/>
      <c r="L691" s="224"/>
      <c r="M691" s="224"/>
      <c r="N691" s="223"/>
      <c r="O691" s="223"/>
      <c r="P691" s="223"/>
      <c r="Q691" s="223"/>
      <c r="R691" s="224"/>
      <c r="S691" s="224"/>
      <c r="T691" s="224"/>
      <c r="U691" s="224"/>
      <c r="V691" s="224"/>
      <c r="W691" s="224"/>
      <c r="X691" s="224"/>
      <c r="Y691" s="224"/>
      <c r="Z691" s="214"/>
      <c r="AA691" s="214"/>
      <c r="AB691" s="214"/>
      <c r="AC691" s="214"/>
      <c r="AD691" s="214"/>
      <c r="AE691" s="214"/>
      <c r="AF691" s="214"/>
      <c r="AG691" s="214" t="s">
        <v>260</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65" t="s">
        <v>261</v>
      </c>
      <c r="D692" s="258"/>
      <c r="E692" s="259"/>
      <c r="F692" s="224"/>
      <c r="G692" s="224"/>
      <c r="H692" s="224"/>
      <c r="I692" s="224"/>
      <c r="J692" s="224"/>
      <c r="K692" s="224"/>
      <c r="L692" s="224"/>
      <c r="M692" s="224"/>
      <c r="N692" s="223"/>
      <c r="O692" s="223"/>
      <c r="P692" s="223"/>
      <c r="Q692" s="223"/>
      <c r="R692" s="224"/>
      <c r="S692" s="224"/>
      <c r="T692" s="224"/>
      <c r="U692" s="224"/>
      <c r="V692" s="224"/>
      <c r="W692" s="224"/>
      <c r="X692" s="224"/>
      <c r="Y692" s="224"/>
      <c r="Z692" s="214"/>
      <c r="AA692" s="214"/>
      <c r="AB692" s="214"/>
      <c r="AC692" s="214"/>
      <c r="AD692" s="214"/>
      <c r="AE692" s="214"/>
      <c r="AF692" s="214"/>
      <c r="AG692" s="214" t="s">
        <v>260</v>
      </c>
      <c r="AH692" s="214"/>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x14ac:dyDescent="0.2">
      <c r="A693" s="221"/>
      <c r="B693" s="222"/>
      <c r="C693" s="266" t="s">
        <v>262</v>
      </c>
      <c r="D693" s="258"/>
      <c r="E693" s="259"/>
      <c r="F693" s="224"/>
      <c r="G693" s="224"/>
      <c r="H693" s="224"/>
      <c r="I693" s="224"/>
      <c r="J693" s="224"/>
      <c r="K693" s="224"/>
      <c r="L693" s="224"/>
      <c r="M693" s="224"/>
      <c r="N693" s="223"/>
      <c r="O693" s="223"/>
      <c r="P693" s="223"/>
      <c r="Q693" s="223"/>
      <c r="R693" s="224"/>
      <c r="S693" s="224"/>
      <c r="T693" s="224"/>
      <c r="U693" s="224"/>
      <c r="V693" s="224"/>
      <c r="W693" s="224"/>
      <c r="X693" s="224"/>
      <c r="Y693" s="224"/>
      <c r="Z693" s="214"/>
      <c r="AA693" s="214"/>
      <c r="AB693" s="214"/>
      <c r="AC693" s="214"/>
      <c r="AD693" s="214"/>
      <c r="AE693" s="214"/>
      <c r="AF693" s="214"/>
      <c r="AG693" s="214" t="s">
        <v>260</v>
      </c>
      <c r="AH693" s="214">
        <v>2</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x14ac:dyDescent="0.2">
      <c r="A694" s="221"/>
      <c r="B694" s="222"/>
      <c r="C694" s="266" t="s">
        <v>263</v>
      </c>
      <c r="D694" s="258"/>
      <c r="E694" s="259"/>
      <c r="F694" s="224"/>
      <c r="G694" s="224"/>
      <c r="H694" s="224"/>
      <c r="I694" s="224"/>
      <c r="J694" s="224"/>
      <c r="K694" s="224"/>
      <c r="L694" s="224"/>
      <c r="M694" s="224"/>
      <c r="N694" s="223"/>
      <c r="O694" s="223"/>
      <c r="P694" s="223"/>
      <c r="Q694" s="223"/>
      <c r="R694" s="224"/>
      <c r="S694" s="224"/>
      <c r="T694" s="224"/>
      <c r="U694" s="224"/>
      <c r="V694" s="224"/>
      <c r="W694" s="224"/>
      <c r="X694" s="224"/>
      <c r="Y694" s="224"/>
      <c r="Z694" s="214"/>
      <c r="AA694" s="214"/>
      <c r="AB694" s="214"/>
      <c r="AC694" s="214"/>
      <c r="AD694" s="214"/>
      <c r="AE694" s="214"/>
      <c r="AF694" s="214"/>
      <c r="AG694" s="214" t="s">
        <v>260</v>
      </c>
      <c r="AH694" s="214">
        <v>2</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66" t="s">
        <v>361</v>
      </c>
      <c r="D695" s="258"/>
      <c r="E695" s="259">
        <v>64.627499999999998</v>
      </c>
      <c r="F695" s="224"/>
      <c r="G695" s="224"/>
      <c r="H695" s="224"/>
      <c r="I695" s="224"/>
      <c r="J695" s="224"/>
      <c r="K695" s="224"/>
      <c r="L695" s="224"/>
      <c r="M695" s="224"/>
      <c r="N695" s="223"/>
      <c r="O695" s="223"/>
      <c r="P695" s="223"/>
      <c r="Q695" s="223"/>
      <c r="R695" s="224"/>
      <c r="S695" s="224"/>
      <c r="T695" s="224"/>
      <c r="U695" s="224"/>
      <c r="V695" s="224"/>
      <c r="W695" s="224"/>
      <c r="X695" s="224"/>
      <c r="Y695" s="224"/>
      <c r="Z695" s="214"/>
      <c r="AA695" s="214"/>
      <c r="AB695" s="214"/>
      <c r="AC695" s="214"/>
      <c r="AD695" s="214"/>
      <c r="AE695" s="214"/>
      <c r="AF695" s="214"/>
      <c r="AG695" s="214" t="s">
        <v>260</v>
      </c>
      <c r="AH695" s="214">
        <v>2</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66" t="s">
        <v>265</v>
      </c>
      <c r="D696" s="258"/>
      <c r="E696" s="259"/>
      <c r="F696" s="224"/>
      <c r="G696" s="224"/>
      <c r="H696" s="224"/>
      <c r="I696" s="224"/>
      <c r="J696" s="224"/>
      <c r="K696" s="224"/>
      <c r="L696" s="224"/>
      <c r="M696" s="224"/>
      <c r="N696" s="223"/>
      <c r="O696" s="223"/>
      <c r="P696" s="223"/>
      <c r="Q696" s="223"/>
      <c r="R696" s="224"/>
      <c r="S696" s="224"/>
      <c r="T696" s="224"/>
      <c r="U696" s="224"/>
      <c r="V696" s="224"/>
      <c r="W696" s="224"/>
      <c r="X696" s="224"/>
      <c r="Y696" s="224"/>
      <c r="Z696" s="214"/>
      <c r="AA696" s="214"/>
      <c r="AB696" s="214"/>
      <c r="AC696" s="214"/>
      <c r="AD696" s="214"/>
      <c r="AE696" s="214"/>
      <c r="AF696" s="214"/>
      <c r="AG696" s="214" t="s">
        <v>260</v>
      </c>
      <c r="AH696" s="214">
        <v>2</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66" t="s">
        <v>266</v>
      </c>
      <c r="D697" s="258"/>
      <c r="E697" s="259"/>
      <c r="F697" s="224"/>
      <c r="G697" s="224"/>
      <c r="H697" s="224"/>
      <c r="I697" s="224"/>
      <c r="J697" s="224"/>
      <c r="K697" s="224"/>
      <c r="L697" s="224"/>
      <c r="M697" s="224"/>
      <c r="N697" s="223"/>
      <c r="O697" s="223"/>
      <c r="P697" s="223"/>
      <c r="Q697" s="223"/>
      <c r="R697" s="224"/>
      <c r="S697" s="224"/>
      <c r="T697" s="224"/>
      <c r="U697" s="224"/>
      <c r="V697" s="224"/>
      <c r="W697" s="224"/>
      <c r="X697" s="224"/>
      <c r="Y697" s="224"/>
      <c r="Z697" s="214"/>
      <c r="AA697" s="214"/>
      <c r="AB697" s="214"/>
      <c r="AC697" s="214"/>
      <c r="AD697" s="214"/>
      <c r="AE697" s="214"/>
      <c r="AF697" s="214"/>
      <c r="AG697" s="214" t="s">
        <v>260</v>
      </c>
      <c r="AH697" s="214">
        <v>2</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21"/>
      <c r="B698" s="222"/>
      <c r="C698" s="266" t="s">
        <v>263</v>
      </c>
      <c r="D698" s="258"/>
      <c r="E698" s="259"/>
      <c r="F698" s="224"/>
      <c r="G698" s="224"/>
      <c r="H698" s="224"/>
      <c r="I698" s="224"/>
      <c r="J698" s="224"/>
      <c r="K698" s="224"/>
      <c r="L698" s="224"/>
      <c r="M698" s="224"/>
      <c r="N698" s="223"/>
      <c r="O698" s="223"/>
      <c r="P698" s="223"/>
      <c r="Q698" s="223"/>
      <c r="R698" s="224"/>
      <c r="S698" s="224"/>
      <c r="T698" s="224"/>
      <c r="U698" s="224"/>
      <c r="V698" s="224"/>
      <c r="W698" s="224"/>
      <c r="X698" s="224"/>
      <c r="Y698" s="224"/>
      <c r="Z698" s="214"/>
      <c r="AA698" s="214"/>
      <c r="AB698" s="214"/>
      <c r="AC698" s="214"/>
      <c r="AD698" s="214"/>
      <c r="AE698" s="214"/>
      <c r="AF698" s="214"/>
      <c r="AG698" s="214" t="s">
        <v>260</v>
      </c>
      <c r="AH698" s="214">
        <v>2</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66" t="s">
        <v>362</v>
      </c>
      <c r="D699" s="258"/>
      <c r="E699" s="259">
        <v>80.894999999999996</v>
      </c>
      <c r="F699" s="224"/>
      <c r="G699" s="224"/>
      <c r="H699" s="224"/>
      <c r="I699" s="224"/>
      <c r="J699" s="224"/>
      <c r="K699" s="224"/>
      <c r="L699" s="224"/>
      <c r="M699" s="224"/>
      <c r="N699" s="223"/>
      <c r="O699" s="223"/>
      <c r="P699" s="223"/>
      <c r="Q699" s="223"/>
      <c r="R699" s="224"/>
      <c r="S699" s="224"/>
      <c r="T699" s="224"/>
      <c r="U699" s="224"/>
      <c r="V699" s="224"/>
      <c r="W699" s="224"/>
      <c r="X699" s="224"/>
      <c r="Y699" s="224"/>
      <c r="Z699" s="214"/>
      <c r="AA699" s="214"/>
      <c r="AB699" s="214"/>
      <c r="AC699" s="214"/>
      <c r="AD699" s="214"/>
      <c r="AE699" s="214"/>
      <c r="AF699" s="214"/>
      <c r="AG699" s="214" t="s">
        <v>260</v>
      </c>
      <c r="AH699" s="214">
        <v>2</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66" t="s">
        <v>464</v>
      </c>
      <c r="D700" s="258"/>
      <c r="E700" s="259">
        <v>18.600000000000001</v>
      </c>
      <c r="F700" s="224"/>
      <c r="G700" s="224"/>
      <c r="H700" s="224"/>
      <c r="I700" s="224"/>
      <c r="J700" s="224"/>
      <c r="K700" s="224"/>
      <c r="L700" s="224"/>
      <c r="M700" s="224"/>
      <c r="N700" s="223"/>
      <c r="O700" s="223"/>
      <c r="P700" s="223"/>
      <c r="Q700" s="223"/>
      <c r="R700" s="224"/>
      <c r="S700" s="224"/>
      <c r="T700" s="224"/>
      <c r="U700" s="224"/>
      <c r="V700" s="224"/>
      <c r="W700" s="224"/>
      <c r="X700" s="224"/>
      <c r="Y700" s="224"/>
      <c r="Z700" s="214"/>
      <c r="AA700" s="214"/>
      <c r="AB700" s="214"/>
      <c r="AC700" s="214"/>
      <c r="AD700" s="214"/>
      <c r="AE700" s="214"/>
      <c r="AF700" s="214"/>
      <c r="AG700" s="214" t="s">
        <v>260</v>
      </c>
      <c r="AH700" s="214">
        <v>2</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66" t="s">
        <v>265</v>
      </c>
      <c r="D701" s="258"/>
      <c r="E701" s="259"/>
      <c r="F701" s="224"/>
      <c r="G701" s="224"/>
      <c r="H701" s="224"/>
      <c r="I701" s="224"/>
      <c r="J701" s="224"/>
      <c r="K701" s="224"/>
      <c r="L701" s="224"/>
      <c r="M701" s="224"/>
      <c r="N701" s="223"/>
      <c r="O701" s="223"/>
      <c r="P701" s="223"/>
      <c r="Q701" s="223"/>
      <c r="R701" s="224"/>
      <c r="S701" s="224"/>
      <c r="T701" s="224"/>
      <c r="U701" s="224"/>
      <c r="V701" s="224"/>
      <c r="W701" s="224"/>
      <c r="X701" s="224"/>
      <c r="Y701" s="224"/>
      <c r="Z701" s="214"/>
      <c r="AA701" s="214"/>
      <c r="AB701" s="214"/>
      <c r="AC701" s="214"/>
      <c r="AD701" s="214"/>
      <c r="AE701" s="214"/>
      <c r="AF701" s="214"/>
      <c r="AG701" s="214" t="s">
        <v>260</v>
      </c>
      <c r="AH701" s="214">
        <v>2</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66" t="s">
        <v>269</v>
      </c>
      <c r="D702" s="258"/>
      <c r="E702" s="259"/>
      <c r="F702" s="224"/>
      <c r="G702" s="224"/>
      <c r="H702" s="224"/>
      <c r="I702" s="224"/>
      <c r="J702" s="224"/>
      <c r="K702" s="224"/>
      <c r="L702" s="224"/>
      <c r="M702" s="224"/>
      <c r="N702" s="223"/>
      <c r="O702" s="223"/>
      <c r="P702" s="223"/>
      <c r="Q702" s="223"/>
      <c r="R702" s="224"/>
      <c r="S702" s="224"/>
      <c r="T702" s="224"/>
      <c r="U702" s="224"/>
      <c r="V702" s="224"/>
      <c r="W702" s="224"/>
      <c r="X702" s="224"/>
      <c r="Y702" s="224"/>
      <c r="Z702" s="214"/>
      <c r="AA702" s="214"/>
      <c r="AB702" s="214"/>
      <c r="AC702" s="214"/>
      <c r="AD702" s="214"/>
      <c r="AE702" s="214"/>
      <c r="AF702" s="214"/>
      <c r="AG702" s="214" t="s">
        <v>260</v>
      </c>
      <c r="AH702" s="214">
        <v>2</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3" x14ac:dyDescent="0.2">
      <c r="A703" s="221"/>
      <c r="B703" s="222"/>
      <c r="C703" s="266" t="s">
        <v>263</v>
      </c>
      <c r="D703" s="258"/>
      <c r="E703" s="259"/>
      <c r="F703" s="224"/>
      <c r="G703" s="224"/>
      <c r="H703" s="224"/>
      <c r="I703" s="224"/>
      <c r="J703" s="224"/>
      <c r="K703" s="224"/>
      <c r="L703" s="224"/>
      <c r="M703" s="224"/>
      <c r="N703" s="223"/>
      <c r="O703" s="223"/>
      <c r="P703" s="223"/>
      <c r="Q703" s="223"/>
      <c r="R703" s="224"/>
      <c r="S703" s="224"/>
      <c r="T703" s="224"/>
      <c r="U703" s="224"/>
      <c r="V703" s="224"/>
      <c r="W703" s="224"/>
      <c r="X703" s="224"/>
      <c r="Y703" s="224"/>
      <c r="Z703" s="214"/>
      <c r="AA703" s="214"/>
      <c r="AB703" s="214"/>
      <c r="AC703" s="214"/>
      <c r="AD703" s="214"/>
      <c r="AE703" s="214"/>
      <c r="AF703" s="214"/>
      <c r="AG703" s="214" t="s">
        <v>260</v>
      </c>
      <c r="AH703" s="214">
        <v>2</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3" x14ac:dyDescent="0.2">
      <c r="A704" s="221"/>
      <c r="B704" s="222"/>
      <c r="C704" s="266" t="s">
        <v>364</v>
      </c>
      <c r="D704" s="258"/>
      <c r="E704" s="259">
        <v>7.08</v>
      </c>
      <c r="F704" s="224"/>
      <c r="G704" s="224"/>
      <c r="H704" s="224"/>
      <c r="I704" s="224"/>
      <c r="J704" s="224"/>
      <c r="K704" s="224"/>
      <c r="L704" s="224"/>
      <c r="M704" s="224"/>
      <c r="N704" s="223"/>
      <c r="O704" s="223"/>
      <c r="P704" s="223"/>
      <c r="Q704" s="223"/>
      <c r="R704" s="224"/>
      <c r="S704" s="224"/>
      <c r="T704" s="224"/>
      <c r="U704" s="224"/>
      <c r="V704" s="224"/>
      <c r="W704" s="224"/>
      <c r="X704" s="224"/>
      <c r="Y704" s="224"/>
      <c r="Z704" s="214"/>
      <c r="AA704" s="214"/>
      <c r="AB704" s="214"/>
      <c r="AC704" s="214"/>
      <c r="AD704" s="214"/>
      <c r="AE704" s="214"/>
      <c r="AF704" s="214"/>
      <c r="AG704" s="214" t="s">
        <v>260</v>
      </c>
      <c r="AH704" s="214">
        <v>2</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6" t="s">
        <v>265</v>
      </c>
      <c r="D705" s="258"/>
      <c r="E705" s="259"/>
      <c r="F705" s="224"/>
      <c r="G705" s="224"/>
      <c r="H705" s="224"/>
      <c r="I705" s="224"/>
      <c r="J705" s="224"/>
      <c r="K705" s="224"/>
      <c r="L705" s="224"/>
      <c r="M705" s="224"/>
      <c r="N705" s="223"/>
      <c r="O705" s="223"/>
      <c r="P705" s="223"/>
      <c r="Q705" s="223"/>
      <c r="R705" s="224"/>
      <c r="S705" s="224"/>
      <c r="T705" s="224"/>
      <c r="U705" s="224"/>
      <c r="V705" s="224"/>
      <c r="W705" s="224"/>
      <c r="X705" s="224"/>
      <c r="Y705" s="224"/>
      <c r="Z705" s="214"/>
      <c r="AA705" s="214"/>
      <c r="AB705" s="214"/>
      <c r="AC705" s="214"/>
      <c r="AD705" s="214"/>
      <c r="AE705" s="214"/>
      <c r="AF705" s="214"/>
      <c r="AG705" s="214" t="s">
        <v>260</v>
      </c>
      <c r="AH705" s="214">
        <v>2</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21"/>
      <c r="B706" s="222"/>
      <c r="C706" s="266" t="s">
        <v>271</v>
      </c>
      <c r="D706" s="258"/>
      <c r="E706" s="259"/>
      <c r="F706" s="224"/>
      <c r="G706" s="224"/>
      <c r="H706" s="224"/>
      <c r="I706" s="224"/>
      <c r="J706" s="224"/>
      <c r="K706" s="224"/>
      <c r="L706" s="224"/>
      <c r="M706" s="224"/>
      <c r="N706" s="223"/>
      <c r="O706" s="223"/>
      <c r="P706" s="223"/>
      <c r="Q706" s="223"/>
      <c r="R706" s="224"/>
      <c r="S706" s="224"/>
      <c r="T706" s="224"/>
      <c r="U706" s="224"/>
      <c r="V706" s="224"/>
      <c r="W706" s="224"/>
      <c r="X706" s="224"/>
      <c r="Y706" s="224"/>
      <c r="Z706" s="214"/>
      <c r="AA706" s="214"/>
      <c r="AB706" s="214"/>
      <c r="AC706" s="214"/>
      <c r="AD706" s="214"/>
      <c r="AE706" s="214"/>
      <c r="AF706" s="214"/>
      <c r="AG706" s="214" t="s">
        <v>260</v>
      </c>
      <c r="AH706" s="214">
        <v>2</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x14ac:dyDescent="0.2">
      <c r="A707" s="221"/>
      <c r="B707" s="222"/>
      <c r="C707" s="266" t="s">
        <v>263</v>
      </c>
      <c r="D707" s="258"/>
      <c r="E707" s="259"/>
      <c r="F707" s="224"/>
      <c r="G707" s="224"/>
      <c r="H707" s="224"/>
      <c r="I707" s="224"/>
      <c r="J707" s="224"/>
      <c r="K707" s="224"/>
      <c r="L707" s="224"/>
      <c r="M707" s="224"/>
      <c r="N707" s="223"/>
      <c r="O707" s="223"/>
      <c r="P707" s="223"/>
      <c r="Q707" s="223"/>
      <c r="R707" s="224"/>
      <c r="S707" s="224"/>
      <c r="T707" s="224"/>
      <c r="U707" s="224"/>
      <c r="V707" s="224"/>
      <c r="W707" s="224"/>
      <c r="X707" s="224"/>
      <c r="Y707" s="224"/>
      <c r="Z707" s="214"/>
      <c r="AA707" s="214"/>
      <c r="AB707" s="214"/>
      <c r="AC707" s="214"/>
      <c r="AD707" s="214"/>
      <c r="AE707" s="214"/>
      <c r="AF707" s="214"/>
      <c r="AG707" s="214" t="s">
        <v>260</v>
      </c>
      <c r="AH707" s="214">
        <v>2</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x14ac:dyDescent="0.2">
      <c r="A708" s="221"/>
      <c r="B708" s="222"/>
      <c r="C708" s="266" t="s">
        <v>365</v>
      </c>
      <c r="D708" s="258"/>
      <c r="E708" s="259">
        <v>10.86</v>
      </c>
      <c r="F708" s="224"/>
      <c r="G708" s="224"/>
      <c r="H708" s="224"/>
      <c r="I708" s="224"/>
      <c r="J708" s="224"/>
      <c r="K708" s="224"/>
      <c r="L708" s="224"/>
      <c r="M708" s="224"/>
      <c r="N708" s="223"/>
      <c r="O708" s="223"/>
      <c r="P708" s="223"/>
      <c r="Q708" s="223"/>
      <c r="R708" s="224"/>
      <c r="S708" s="224"/>
      <c r="T708" s="224"/>
      <c r="U708" s="224"/>
      <c r="V708" s="224"/>
      <c r="W708" s="224"/>
      <c r="X708" s="224"/>
      <c r="Y708" s="224"/>
      <c r="Z708" s="214"/>
      <c r="AA708" s="214"/>
      <c r="AB708" s="214"/>
      <c r="AC708" s="214"/>
      <c r="AD708" s="214"/>
      <c r="AE708" s="214"/>
      <c r="AF708" s="214"/>
      <c r="AG708" s="214" t="s">
        <v>260</v>
      </c>
      <c r="AH708" s="214">
        <v>2</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3" x14ac:dyDescent="0.2">
      <c r="A709" s="221"/>
      <c r="B709" s="222"/>
      <c r="C709" s="267" t="s">
        <v>274</v>
      </c>
      <c r="D709" s="260"/>
      <c r="E709" s="261">
        <v>182.0625</v>
      </c>
      <c r="F709" s="224"/>
      <c r="G709" s="224"/>
      <c r="H709" s="224"/>
      <c r="I709" s="224"/>
      <c r="J709" s="224"/>
      <c r="K709" s="224"/>
      <c r="L709" s="224"/>
      <c r="M709" s="224"/>
      <c r="N709" s="223"/>
      <c r="O709" s="223"/>
      <c r="P709" s="223"/>
      <c r="Q709" s="223"/>
      <c r="R709" s="224"/>
      <c r="S709" s="224"/>
      <c r="T709" s="224"/>
      <c r="U709" s="224"/>
      <c r="V709" s="224"/>
      <c r="W709" s="224"/>
      <c r="X709" s="224"/>
      <c r="Y709" s="224"/>
      <c r="Z709" s="214"/>
      <c r="AA709" s="214"/>
      <c r="AB709" s="214"/>
      <c r="AC709" s="214"/>
      <c r="AD709" s="214"/>
      <c r="AE709" s="214"/>
      <c r="AF709" s="214"/>
      <c r="AG709" s="214" t="s">
        <v>260</v>
      </c>
      <c r="AH709" s="214">
        <v>3</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3" x14ac:dyDescent="0.2">
      <c r="A710" s="221"/>
      <c r="B710" s="222"/>
      <c r="C710" s="265" t="s">
        <v>275</v>
      </c>
      <c r="D710" s="258"/>
      <c r="E710" s="259"/>
      <c r="F710" s="224"/>
      <c r="G710" s="224"/>
      <c r="H710" s="224"/>
      <c r="I710" s="224"/>
      <c r="J710" s="224"/>
      <c r="K710" s="224"/>
      <c r="L710" s="224"/>
      <c r="M710" s="224"/>
      <c r="N710" s="223"/>
      <c r="O710" s="223"/>
      <c r="P710" s="223"/>
      <c r="Q710" s="223"/>
      <c r="R710" s="224"/>
      <c r="S710" s="224"/>
      <c r="T710" s="224"/>
      <c r="U710" s="224"/>
      <c r="V710" s="224"/>
      <c r="W710" s="224"/>
      <c r="X710" s="224"/>
      <c r="Y710" s="224"/>
      <c r="Z710" s="214"/>
      <c r="AA710" s="214"/>
      <c r="AB710" s="214"/>
      <c r="AC710" s="214"/>
      <c r="AD710" s="214"/>
      <c r="AE710" s="214"/>
      <c r="AF710" s="214"/>
      <c r="AG710" s="214" t="s">
        <v>260</v>
      </c>
      <c r="AH710" s="214"/>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21"/>
      <c r="B711" s="222"/>
      <c r="C711" s="264" t="s">
        <v>465</v>
      </c>
      <c r="D711" s="256"/>
      <c r="E711" s="257">
        <v>20.026879999999998</v>
      </c>
      <c r="F711" s="224"/>
      <c r="G711" s="224"/>
      <c r="H711" s="224"/>
      <c r="I711" s="224"/>
      <c r="J711" s="224"/>
      <c r="K711" s="224"/>
      <c r="L711" s="224"/>
      <c r="M711" s="224"/>
      <c r="N711" s="223"/>
      <c r="O711" s="223"/>
      <c r="P711" s="223"/>
      <c r="Q711" s="223"/>
      <c r="R711" s="224"/>
      <c r="S711" s="224"/>
      <c r="T711" s="224"/>
      <c r="U711" s="224"/>
      <c r="V711" s="224"/>
      <c r="W711" s="224"/>
      <c r="X711" s="224"/>
      <c r="Y711" s="224"/>
      <c r="Z711" s="214"/>
      <c r="AA711" s="214"/>
      <c r="AB711" s="214"/>
      <c r="AC711" s="214"/>
      <c r="AD711" s="214"/>
      <c r="AE711" s="214"/>
      <c r="AF711" s="214"/>
      <c r="AG711" s="214" t="s">
        <v>260</v>
      </c>
      <c r="AH711" s="214">
        <v>0</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2" x14ac:dyDescent="0.2">
      <c r="A712" s="221"/>
      <c r="B712" s="222"/>
      <c r="C712" s="250"/>
      <c r="D712" s="245"/>
      <c r="E712" s="245"/>
      <c r="F712" s="245"/>
      <c r="G712" s="245"/>
      <c r="H712" s="224"/>
      <c r="I712" s="224"/>
      <c r="J712" s="224"/>
      <c r="K712" s="224"/>
      <c r="L712" s="224"/>
      <c r="M712" s="224"/>
      <c r="N712" s="223"/>
      <c r="O712" s="223"/>
      <c r="P712" s="223"/>
      <c r="Q712" s="223"/>
      <c r="R712" s="224"/>
      <c r="S712" s="224"/>
      <c r="T712" s="224"/>
      <c r="U712" s="224"/>
      <c r="V712" s="224"/>
      <c r="W712" s="224"/>
      <c r="X712" s="224"/>
      <c r="Y712" s="224"/>
      <c r="Z712" s="214"/>
      <c r="AA712" s="214"/>
      <c r="AB712" s="214"/>
      <c r="AC712" s="214"/>
      <c r="AD712" s="214"/>
      <c r="AE712" s="214"/>
      <c r="AF712" s="214"/>
      <c r="AG712" s="214" t="s">
        <v>193</v>
      </c>
      <c r="AH712" s="214"/>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ht="33.75" outlineLevel="1" x14ac:dyDescent="0.2">
      <c r="A713" s="236">
        <v>37</v>
      </c>
      <c r="B713" s="237" t="s">
        <v>466</v>
      </c>
      <c r="C713" s="248" t="s">
        <v>467</v>
      </c>
      <c r="D713" s="238" t="s">
        <v>279</v>
      </c>
      <c r="E713" s="239">
        <v>108.251</v>
      </c>
      <c r="F713" s="240"/>
      <c r="G713" s="241">
        <f>ROUND(E713*F713,2)</f>
        <v>0</v>
      </c>
      <c r="H713" s="240"/>
      <c r="I713" s="241">
        <f>ROUND(E713*H713,2)</f>
        <v>0</v>
      </c>
      <c r="J713" s="240"/>
      <c r="K713" s="241">
        <f>ROUND(E713*J713,2)</f>
        <v>0</v>
      </c>
      <c r="L713" s="241">
        <v>21</v>
      </c>
      <c r="M713" s="241">
        <f>G713*(1+L713/100)</f>
        <v>0</v>
      </c>
      <c r="N713" s="239">
        <v>2.5000000000000001E-2</v>
      </c>
      <c r="O713" s="239">
        <f>ROUND(E713*N713,2)</f>
        <v>2.71</v>
      </c>
      <c r="P713" s="239">
        <v>0</v>
      </c>
      <c r="Q713" s="239">
        <f>ROUND(E713*P713,2)</f>
        <v>0</v>
      </c>
      <c r="R713" s="241" t="s">
        <v>397</v>
      </c>
      <c r="S713" s="241" t="s">
        <v>186</v>
      </c>
      <c r="T713" s="242" t="s">
        <v>186</v>
      </c>
      <c r="U713" s="224">
        <v>0</v>
      </c>
      <c r="V713" s="224">
        <f>ROUND(E713*U713,2)</f>
        <v>0</v>
      </c>
      <c r="W713" s="224"/>
      <c r="X713" s="224" t="s">
        <v>398</v>
      </c>
      <c r="Y713" s="224" t="s">
        <v>189</v>
      </c>
      <c r="Z713" s="214"/>
      <c r="AA713" s="214"/>
      <c r="AB713" s="214"/>
      <c r="AC713" s="214"/>
      <c r="AD713" s="214"/>
      <c r="AE713" s="214"/>
      <c r="AF713" s="214"/>
      <c r="AG713" s="214" t="s">
        <v>399</v>
      </c>
      <c r="AH713" s="214"/>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2" x14ac:dyDescent="0.2">
      <c r="A714" s="221"/>
      <c r="B714" s="222"/>
      <c r="C714" s="264" t="s">
        <v>468</v>
      </c>
      <c r="D714" s="256"/>
      <c r="E714" s="257"/>
      <c r="F714" s="224"/>
      <c r="G714" s="224"/>
      <c r="H714" s="224"/>
      <c r="I714" s="224"/>
      <c r="J714" s="224"/>
      <c r="K714" s="224"/>
      <c r="L714" s="224"/>
      <c r="M714" s="224"/>
      <c r="N714" s="223"/>
      <c r="O714" s="223"/>
      <c r="P714" s="223"/>
      <c r="Q714" s="223"/>
      <c r="R714" s="224"/>
      <c r="S714" s="224"/>
      <c r="T714" s="224"/>
      <c r="U714" s="224"/>
      <c r="V714" s="224"/>
      <c r="W714" s="224"/>
      <c r="X714" s="224"/>
      <c r="Y714" s="224"/>
      <c r="Z714" s="214"/>
      <c r="AA714" s="214"/>
      <c r="AB714" s="214"/>
      <c r="AC714" s="214"/>
      <c r="AD714" s="214"/>
      <c r="AE714" s="214"/>
      <c r="AF714" s="214"/>
      <c r="AG714" s="214" t="s">
        <v>260</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3" x14ac:dyDescent="0.2">
      <c r="A715" s="221"/>
      <c r="B715" s="222"/>
      <c r="C715" s="264" t="s">
        <v>469</v>
      </c>
      <c r="D715" s="256"/>
      <c r="E715" s="257"/>
      <c r="F715" s="224"/>
      <c r="G715" s="224"/>
      <c r="H715" s="224"/>
      <c r="I715" s="224"/>
      <c r="J715" s="224"/>
      <c r="K715" s="224"/>
      <c r="L715" s="224"/>
      <c r="M715" s="224"/>
      <c r="N715" s="223"/>
      <c r="O715" s="223"/>
      <c r="P715" s="223"/>
      <c r="Q715" s="223"/>
      <c r="R715" s="224"/>
      <c r="S715" s="224"/>
      <c r="T715" s="224"/>
      <c r="U715" s="224"/>
      <c r="V715" s="224"/>
      <c r="W715" s="224"/>
      <c r="X715" s="224"/>
      <c r="Y715" s="224"/>
      <c r="Z715" s="214"/>
      <c r="AA715" s="214"/>
      <c r="AB715" s="214"/>
      <c r="AC715" s="214"/>
      <c r="AD715" s="214"/>
      <c r="AE715" s="214"/>
      <c r="AF715" s="214"/>
      <c r="AG715" s="214" t="s">
        <v>260</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21"/>
      <c r="B716" s="222"/>
      <c r="C716" s="264" t="s">
        <v>470</v>
      </c>
      <c r="D716" s="256"/>
      <c r="E716" s="257">
        <v>108.251</v>
      </c>
      <c r="F716" s="224"/>
      <c r="G716" s="224"/>
      <c r="H716" s="224"/>
      <c r="I716" s="224"/>
      <c r="J716" s="224"/>
      <c r="K716" s="224"/>
      <c r="L716" s="224"/>
      <c r="M716" s="224"/>
      <c r="N716" s="223"/>
      <c r="O716" s="223"/>
      <c r="P716" s="223"/>
      <c r="Q716" s="223"/>
      <c r="R716" s="224"/>
      <c r="S716" s="224"/>
      <c r="T716" s="224"/>
      <c r="U716" s="224"/>
      <c r="V716" s="224"/>
      <c r="W716" s="224"/>
      <c r="X716" s="224"/>
      <c r="Y716" s="224"/>
      <c r="Z716" s="214"/>
      <c r="AA716" s="214"/>
      <c r="AB716" s="214"/>
      <c r="AC716" s="214"/>
      <c r="AD716" s="214"/>
      <c r="AE716" s="214"/>
      <c r="AF716" s="214"/>
      <c r="AG716" s="214" t="s">
        <v>260</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2" x14ac:dyDescent="0.2">
      <c r="A717" s="221"/>
      <c r="B717" s="222"/>
      <c r="C717" s="250"/>
      <c r="D717" s="245"/>
      <c r="E717" s="245"/>
      <c r="F717" s="245"/>
      <c r="G717" s="245"/>
      <c r="H717" s="224"/>
      <c r="I717" s="224"/>
      <c r="J717" s="224"/>
      <c r="K717" s="224"/>
      <c r="L717" s="224"/>
      <c r="M717" s="224"/>
      <c r="N717" s="223"/>
      <c r="O717" s="223"/>
      <c r="P717" s="223"/>
      <c r="Q717" s="223"/>
      <c r="R717" s="224"/>
      <c r="S717" s="224"/>
      <c r="T717" s="224"/>
      <c r="U717" s="224"/>
      <c r="V717" s="224"/>
      <c r="W717" s="224"/>
      <c r="X717" s="224"/>
      <c r="Y717" s="224"/>
      <c r="Z717" s="214"/>
      <c r="AA717" s="214"/>
      <c r="AB717" s="214"/>
      <c r="AC717" s="214"/>
      <c r="AD717" s="214"/>
      <c r="AE717" s="214"/>
      <c r="AF717" s="214"/>
      <c r="AG717" s="214" t="s">
        <v>193</v>
      </c>
      <c r="AH717" s="214"/>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ht="22.5" outlineLevel="1" x14ac:dyDescent="0.2">
      <c r="A718" s="236">
        <v>38</v>
      </c>
      <c r="B718" s="237" t="s">
        <v>471</v>
      </c>
      <c r="C718" s="248" t="s">
        <v>472</v>
      </c>
      <c r="D718" s="238" t="s">
        <v>344</v>
      </c>
      <c r="E718" s="239">
        <v>253.38499999999999</v>
      </c>
      <c r="F718" s="240"/>
      <c r="G718" s="241">
        <f>ROUND(E718*F718,2)</f>
        <v>0</v>
      </c>
      <c r="H718" s="240"/>
      <c r="I718" s="241">
        <f>ROUND(E718*H718,2)</f>
        <v>0</v>
      </c>
      <c r="J718" s="240"/>
      <c r="K718" s="241">
        <f>ROUND(E718*J718,2)</f>
        <v>0</v>
      </c>
      <c r="L718" s="241">
        <v>21</v>
      </c>
      <c r="M718" s="241">
        <f>G718*(1+L718/100)</f>
        <v>0</v>
      </c>
      <c r="N718" s="239">
        <v>5.0000000000000002E-5</v>
      </c>
      <c r="O718" s="239">
        <f>ROUND(E718*N718,2)</f>
        <v>0.01</v>
      </c>
      <c r="P718" s="239">
        <v>0</v>
      </c>
      <c r="Q718" s="239">
        <f>ROUND(E718*P718,2)</f>
        <v>0</v>
      </c>
      <c r="R718" s="241" t="s">
        <v>397</v>
      </c>
      <c r="S718" s="241" t="s">
        <v>186</v>
      </c>
      <c r="T718" s="242" t="s">
        <v>186</v>
      </c>
      <c r="U718" s="224">
        <v>0</v>
      </c>
      <c r="V718" s="224">
        <f>ROUND(E718*U718,2)</f>
        <v>0</v>
      </c>
      <c r="W718" s="224"/>
      <c r="X718" s="224" t="s">
        <v>398</v>
      </c>
      <c r="Y718" s="224" t="s">
        <v>189</v>
      </c>
      <c r="Z718" s="214"/>
      <c r="AA718" s="214"/>
      <c r="AB718" s="214"/>
      <c r="AC718" s="214"/>
      <c r="AD718" s="214"/>
      <c r="AE718" s="214"/>
      <c r="AF718" s="214"/>
      <c r="AG718" s="214" t="s">
        <v>399</v>
      </c>
      <c r="AH718" s="214"/>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2" x14ac:dyDescent="0.2">
      <c r="A719" s="221"/>
      <c r="B719" s="222"/>
      <c r="C719" s="264" t="s">
        <v>430</v>
      </c>
      <c r="D719" s="256"/>
      <c r="E719" s="257"/>
      <c r="F719" s="224"/>
      <c r="G719" s="224"/>
      <c r="H719" s="224"/>
      <c r="I719" s="224"/>
      <c r="J719" s="224"/>
      <c r="K719" s="224"/>
      <c r="L719" s="224"/>
      <c r="M719" s="224"/>
      <c r="N719" s="223"/>
      <c r="O719" s="223"/>
      <c r="P719" s="223"/>
      <c r="Q719" s="223"/>
      <c r="R719" s="224"/>
      <c r="S719" s="224"/>
      <c r="T719" s="224"/>
      <c r="U719" s="224"/>
      <c r="V719" s="224"/>
      <c r="W719" s="224"/>
      <c r="X719" s="224"/>
      <c r="Y719" s="224"/>
      <c r="Z719" s="214"/>
      <c r="AA719" s="214"/>
      <c r="AB719" s="214"/>
      <c r="AC719" s="214"/>
      <c r="AD719" s="214"/>
      <c r="AE719" s="214"/>
      <c r="AF719" s="214"/>
      <c r="AG719" s="214" t="s">
        <v>260</v>
      </c>
      <c r="AH719" s="214">
        <v>0</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3" x14ac:dyDescent="0.2">
      <c r="A720" s="221"/>
      <c r="B720" s="222"/>
      <c r="C720" s="264" t="s">
        <v>473</v>
      </c>
      <c r="D720" s="256"/>
      <c r="E720" s="257"/>
      <c r="F720" s="224"/>
      <c r="G720" s="224"/>
      <c r="H720" s="224"/>
      <c r="I720" s="224"/>
      <c r="J720" s="224"/>
      <c r="K720" s="224"/>
      <c r="L720" s="224"/>
      <c r="M720" s="224"/>
      <c r="N720" s="223"/>
      <c r="O720" s="223"/>
      <c r="P720" s="223"/>
      <c r="Q720" s="223"/>
      <c r="R720" s="224"/>
      <c r="S720" s="224"/>
      <c r="T720" s="224"/>
      <c r="U720" s="224"/>
      <c r="V720" s="224"/>
      <c r="W720" s="224"/>
      <c r="X720" s="224"/>
      <c r="Y720" s="224"/>
      <c r="Z720" s="214"/>
      <c r="AA720" s="214"/>
      <c r="AB720" s="214"/>
      <c r="AC720" s="214"/>
      <c r="AD720" s="214"/>
      <c r="AE720" s="214"/>
      <c r="AF720" s="214"/>
      <c r="AG720" s="214" t="s">
        <v>260</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3" x14ac:dyDescent="0.2">
      <c r="A721" s="221"/>
      <c r="B721" s="222"/>
      <c r="C721" s="265" t="s">
        <v>261</v>
      </c>
      <c r="D721" s="258"/>
      <c r="E721" s="259"/>
      <c r="F721" s="224"/>
      <c r="G721" s="224"/>
      <c r="H721" s="224"/>
      <c r="I721" s="224"/>
      <c r="J721" s="224"/>
      <c r="K721" s="224"/>
      <c r="L721" s="224"/>
      <c r="M721" s="224"/>
      <c r="N721" s="223"/>
      <c r="O721" s="223"/>
      <c r="P721" s="223"/>
      <c r="Q721" s="223"/>
      <c r="R721" s="224"/>
      <c r="S721" s="224"/>
      <c r="T721" s="224"/>
      <c r="U721" s="224"/>
      <c r="V721" s="224"/>
      <c r="W721" s="224"/>
      <c r="X721" s="224"/>
      <c r="Y721" s="224"/>
      <c r="Z721" s="214"/>
      <c r="AA721" s="214"/>
      <c r="AB721" s="214"/>
      <c r="AC721" s="214"/>
      <c r="AD721" s="214"/>
      <c r="AE721" s="214"/>
      <c r="AF721" s="214"/>
      <c r="AG721" s="214" t="s">
        <v>260</v>
      </c>
      <c r="AH721" s="214"/>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x14ac:dyDescent="0.2">
      <c r="A722" s="221"/>
      <c r="B722" s="222"/>
      <c r="C722" s="266" t="s">
        <v>262</v>
      </c>
      <c r="D722" s="258"/>
      <c r="E722" s="259"/>
      <c r="F722" s="224"/>
      <c r="G722" s="224"/>
      <c r="H722" s="224"/>
      <c r="I722" s="224"/>
      <c r="J722" s="224"/>
      <c r="K722" s="224"/>
      <c r="L722" s="224"/>
      <c r="M722" s="224"/>
      <c r="N722" s="223"/>
      <c r="O722" s="223"/>
      <c r="P722" s="223"/>
      <c r="Q722" s="223"/>
      <c r="R722" s="224"/>
      <c r="S722" s="224"/>
      <c r="T722" s="224"/>
      <c r="U722" s="224"/>
      <c r="V722" s="224"/>
      <c r="W722" s="224"/>
      <c r="X722" s="224"/>
      <c r="Y722" s="224"/>
      <c r="Z722" s="214"/>
      <c r="AA722" s="214"/>
      <c r="AB722" s="214"/>
      <c r="AC722" s="214"/>
      <c r="AD722" s="214"/>
      <c r="AE722" s="214"/>
      <c r="AF722" s="214"/>
      <c r="AG722" s="214" t="s">
        <v>260</v>
      </c>
      <c r="AH722" s="214">
        <v>2</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66" t="s">
        <v>263</v>
      </c>
      <c r="D723" s="258"/>
      <c r="E723" s="259"/>
      <c r="F723" s="224"/>
      <c r="G723" s="224"/>
      <c r="H723" s="224"/>
      <c r="I723" s="224"/>
      <c r="J723" s="224"/>
      <c r="K723" s="224"/>
      <c r="L723" s="224"/>
      <c r="M723" s="224"/>
      <c r="N723" s="223"/>
      <c r="O723" s="223"/>
      <c r="P723" s="223"/>
      <c r="Q723" s="223"/>
      <c r="R723" s="224"/>
      <c r="S723" s="224"/>
      <c r="T723" s="224"/>
      <c r="U723" s="224"/>
      <c r="V723" s="224"/>
      <c r="W723" s="224"/>
      <c r="X723" s="224"/>
      <c r="Y723" s="224"/>
      <c r="Z723" s="214"/>
      <c r="AA723" s="214"/>
      <c r="AB723" s="214"/>
      <c r="AC723" s="214"/>
      <c r="AD723" s="214"/>
      <c r="AE723" s="214"/>
      <c r="AF723" s="214"/>
      <c r="AG723" s="214" t="s">
        <v>260</v>
      </c>
      <c r="AH723" s="214">
        <v>2</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3" x14ac:dyDescent="0.2">
      <c r="A724" s="221"/>
      <c r="B724" s="222"/>
      <c r="C724" s="266" t="s">
        <v>432</v>
      </c>
      <c r="D724" s="258"/>
      <c r="E724" s="259">
        <v>86.17</v>
      </c>
      <c r="F724" s="224"/>
      <c r="G724" s="224"/>
      <c r="H724" s="224"/>
      <c r="I724" s="224"/>
      <c r="J724" s="224"/>
      <c r="K724" s="224"/>
      <c r="L724" s="224"/>
      <c r="M724" s="224"/>
      <c r="N724" s="223"/>
      <c r="O724" s="223"/>
      <c r="P724" s="223"/>
      <c r="Q724" s="223"/>
      <c r="R724" s="224"/>
      <c r="S724" s="224"/>
      <c r="T724" s="224"/>
      <c r="U724" s="224"/>
      <c r="V724" s="224"/>
      <c r="W724" s="224"/>
      <c r="X724" s="224"/>
      <c r="Y724" s="224"/>
      <c r="Z724" s="214"/>
      <c r="AA724" s="214"/>
      <c r="AB724" s="214"/>
      <c r="AC724" s="214"/>
      <c r="AD724" s="214"/>
      <c r="AE724" s="214"/>
      <c r="AF724" s="214"/>
      <c r="AG724" s="214" t="s">
        <v>260</v>
      </c>
      <c r="AH724" s="214">
        <v>2</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3" x14ac:dyDescent="0.2">
      <c r="A725" s="221"/>
      <c r="B725" s="222"/>
      <c r="C725" s="266" t="s">
        <v>265</v>
      </c>
      <c r="D725" s="258"/>
      <c r="E725" s="259"/>
      <c r="F725" s="224"/>
      <c r="G725" s="224"/>
      <c r="H725" s="224"/>
      <c r="I725" s="224"/>
      <c r="J725" s="224"/>
      <c r="K725" s="224"/>
      <c r="L725" s="224"/>
      <c r="M725" s="224"/>
      <c r="N725" s="223"/>
      <c r="O725" s="223"/>
      <c r="P725" s="223"/>
      <c r="Q725" s="223"/>
      <c r="R725" s="224"/>
      <c r="S725" s="224"/>
      <c r="T725" s="224"/>
      <c r="U725" s="224"/>
      <c r="V725" s="224"/>
      <c r="W725" s="224"/>
      <c r="X725" s="224"/>
      <c r="Y725" s="224"/>
      <c r="Z725" s="214"/>
      <c r="AA725" s="214"/>
      <c r="AB725" s="214"/>
      <c r="AC725" s="214"/>
      <c r="AD725" s="214"/>
      <c r="AE725" s="214"/>
      <c r="AF725" s="214"/>
      <c r="AG725" s="214" t="s">
        <v>260</v>
      </c>
      <c r="AH725" s="214">
        <v>2</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66" t="s">
        <v>266</v>
      </c>
      <c r="D726" s="258"/>
      <c r="E726" s="259"/>
      <c r="F726" s="224"/>
      <c r="G726" s="224"/>
      <c r="H726" s="224"/>
      <c r="I726" s="224"/>
      <c r="J726" s="224"/>
      <c r="K726" s="224"/>
      <c r="L726" s="224"/>
      <c r="M726" s="224"/>
      <c r="N726" s="223"/>
      <c r="O726" s="223"/>
      <c r="P726" s="223"/>
      <c r="Q726" s="223"/>
      <c r="R726" s="224"/>
      <c r="S726" s="224"/>
      <c r="T726" s="224"/>
      <c r="U726" s="224"/>
      <c r="V726" s="224"/>
      <c r="W726" s="224"/>
      <c r="X726" s="224"/>
      <c r="Y726" s="224"/>
      <c r="Z726" s="214"/>
      <c r="AA726" s="214"/>
      <c r="AB726" s="214"/>
      <c r="AC726" s="214"/>
      <c r="AD726" s="214"/>
      <c r="AE726" s="214"/>
      <c r="AF726" s="214"/>
      <c r="AG726" s="214" t="s">
        <v>260</v>
      </c>
      <c r="AH726" s="214">
        <v>2</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21"/>
      <c r="B727" s="222"/>
      <c r="C727" s="266" t="s">
        <v>263</v>
      </c>
      <c r="D727" s="258"/>
      <c r="E727" s="259"/>
      <c r="F727" s="224"/>
      <c r="G727" s="224"/>
      <c r="H727" s="224"/>
      <c r="I727" s="224"/>
      <c r="J727" s="224"/>
      <c r="K727" s="224"/>
      <c r="L727" s="224"/>
      <c r="M727" s="224"/>
      <c r="N727" s="223"/>
      <c r="O727" s="223"/>
      <c r="P727" s="223"/>
      <c r="Q727" s="223"/>
      <c r="R727" s="224"/>
      <c r="S727" s="224"/>
      <c r="T727" s="224"/>
      <c r="U727" s="224"/>
      <c r="V727" s="224"/>
      <c r="W727" s="224"/>
      <c r="X727" s="224"/>
      <c r="Y727" s="224"/>
      <c r="Z727" s="214"/>
      <c r="AA727" s="214"/>
      <c r="AB727" s="214"/>
      <c r="AC727" s="214"/>
      <c r="AD727" s="214"/>
      <c r="AE727" s="214"/>
      <c r="AF727" s="214"/>
      <c r="AG727" s="214" t="s">
        <v>260</v>
      </c>
      <c r="AH727" s="214">
        <v>2</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3" x14ac:dyDescent="0.2">
      <c r="A728" s="221"/>
      <c r="B728" s="222"/>
      <c r="C728" s="266" t="s">
        <v>433</v>
      </c>
      <c r="D728" s="258"/>
      <c r="E728" s="259">
        <v>107.86</v>
      </c>
      <c r="F728" s="224"/>
      <c r="G728" s="224"/>
      <c r="H728" s="224"/>
      <c r="I728" s="224"/>
      <c r="J728" s="224"/>
      <c r="K728" s="224"/>
      <c r="L728" s="224"/>
      <c r="M728" s="224"/>
      <c r="N728" s="223"/>
      <c r="O728" s="223"/>
      <c r="P728" s="223"/>
      <c r="Q728" s="223"/>
      <c r="R728" s="224"/>
      <c r="S728" s="224"/>
      <c r="T728" s="224"/>
      <c r="U728" s="224"/>
      <c r="V728" s="224"/>
      <c r="W728" s="224"/>
      <c r="X728" s="224"/>
      <c r="Y728" s="224"/>
      <c r="Z728" s="214"/>
      <c r="AA728" s="214"/>
      <c r="AB728" s="214"/>
      <c r="AC728" s="214"/>
      <c r="AD728" s="214"/>
      <c r="AE728" s="214"/>
      <c r="AF728" s="214"/>
      <c r="AG728" s="214" t="s">
        <v>260</v>
      </c>
      <c r="AH728" s="214">
        <v>2</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3" x14ac:dyDescent="0.2">
      <c r="A729" s="221"/>
      <c r="B729" s="222"/>
      <c r="C729" s="266" t="s">
        <v>434</v>
      </c>
      <c r="D729" s="258"/>
      <c r="E729" s="259">
        <v>12.4</v>
      </c>
      <c r="F729" s="224"/>
      <c r="G729" s="224"/>
      <c r="H729" s="224"/>
      <c r="I729" s="224"/>
      <c r="J729" s="224"/>
      <c r="K729" s="224"/>
      <c r="L729" s="224"/>
      <c r="M729" s="224"/>
      <c r="N729" s="223"/>
      <c r="O729" s="223"/>
      <c r="P729" s="223"/>
      <c r="Q729" s="223"/>
      <c r="R729" s="224"/>
      <c r="S729" s="224"/>
      <c r="T729" s="224"/>
      <c r="U729" s="224"/>
      <c r="V729" s="224"/>
      <c r="W729" s="224"/>
      <c r="X729" s="224"/>
      <c r="Y729" s="224"/>
      <c r="Z729" s="214"/>
      <c r="AA729" s="214"/>
      <c r="AB729" s="214"/>
      <c r="AC729" s="214"/>
      <c r="AD729" s="214"/>
      <c r="AE729" s="214"/>
      <c r="AF729" s="214"/>
      <c r="AG729" s="214" t="s">
        <v>260</v>
      </c>
      <c r="AH729" s="214">
        <v>2</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21"/>
      <c r="B730" s="222"/>
      <c r="C730" s="266" t="s">
        <v>265</v>
      </c>
      <c r="D730" s="258"/>
      <c r="E730" s="259"/>
      <c r="F730" s="224"/>
      <c r="G730" s="224"/>
      <c r="H730" s="224"/>
      <c r="I730" s="224"/>
      <c r="J730" s="224"/>
      <c r="K730" s="224"/>
      <c r="L730" s="224"/>
      <c r="M730" s="224"/>
      <c r="N730" s="223"/>
      <c r="O730" s="223"/>
      <c r="P730" s="223"/>
      <c r="Q730" s="223"/>
      <c r="R730" s="224"/>
      <c r="S730" s="224"/>
      <c r="T730" s="224"/>
      <c r="U730" s="224"/>
      <c r="V730" s="224"/>
      <c r="W730" s="224"/>
      <c r="X730" s="224"/>
      <c r="Y730" s="224"/>
      <c r="Z730" s="214"/>
      <c r="AA730" s="214"/>
      <c r="AB730" s="214"/>
      <c r="AC730" s="214"/>
      <c r="AD730" s="214"/>
      <c r="AE730" s="214"/>
      <c r="AF730" s="214"/>
      <c r="AG730" s="214" t="s">
        <v>260</v>
      </c>
      <c r="AH730" s="214">
        <v>2</v>
      </c>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3" x14ac:dyDescent="0.2">
      <c r="A731" s="221"/>
      <c r="B731" s="222"/>
      <c r="C731" s="266" t="s">
        <v>269</v>
      </c>
      <c r="D731" s="258"/>
      <c r="E731" s="259"/>
      <c r="F731" s="224"/>
      <c r="G731" s="224"/>
      <c r="H731" s="224"/>
      <c r="I731" s="224"/>
      <c r="J731" s="224"/>
      <c r="K731" s="224"/>
      <c r="L731" s="224"/>
      <c r="M731" s="224"/>
      <c r="N731" s="223"/>
      <c r="O731" s="223"/>
      <c r="P731" s="223"/>
      <c r="Q731" s="223"/>
      <c r="R731" s="224"/>
      <c r="S731" s="224"/>
      <c r="T731" s="224"/>
      <c r="U731" s="224"/>
      <c r="V731" s="224"/>
      <c r="W731" s="224"/>
      <c r="X731" s="224"/>
      <c r="Y731" s="224"/>
      <c r="Z731" s="214"/>
      <c r="AA731" s="214"/>
      <c r="AB731" s="214"/>
      <c r="AC731" s="214"/>
      <c r="AD731" s="214"/>
      <c r="AE731" s="214"/>
      <c r="AF731" s="214"/>
      <c r="AG731" s="214" t="s">
        <v>260</v>
      </c>
      <c r="AH731" s="214">
        <v>2</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66" t="s">
        <v>263</v>
      </c>
      <c r="D732" s="258"/>
      <c r="E732" s="259"/>
      <c r="F732" s="224"/>
      <c r="G732" s="224"/>
      <c r="H732" s="224"/>
      <c r="I732" s="224"/>
      <c r="J732" s="224"/>
      <c r="K732" s="224"/>
      <c r="L732" s="224"/>
      <c r="M732" s="224"/>
      <c r="N732" s="223"/>
      <c r="O732" s="223"/>
      <c r="P732" s="223"/>
      <c r="Q732" s="223"/>
      <c r="R732" s="224"/>
      <c r="S732" s="224"/>
      <c r="T732" s="224"/>
      <c r="U732" s="224"/>
      <c r="V732" s="224"/>
      <c r="W732" s="224"/>
      <c r="X732" s="224"/>
      <c r="Y732" s="224"/>
      <c r="Z732" s="214"/>
      <c r="AA732" s="214"/>
      <c r="AB732" s="214"/>
      <c r="AC732" s="214"/>
      <c r="AD732" s="214"/>
      <c r="AE732" s="214"/>
      <c r="AF732" s="214"/>
      <c r="AG732" s="214" t="s">
        <v>260</v>
      </c>
      <c r="AH732" s="214">
        <v>2</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66" t="s">
        <v>435</v>
      </c>
      <c r="D733" s="258"/>
      <c r="E733" s="259">
        <v>9.44</v>
      </c>
      <c r="F733" s="224"/>
      <c r="G733" s="224"/>
      <c r="H733" s="224"/>
      <c r="I733" s="224"/>
      <c r="J733" s="224"/>
      <c r="K733" s="224"/>
      <c r="L733" s="224"/>
      <c r="M733" s="224"/>
      <c r="N733" s="223"/>
      <c r="O733" s="223"/>
      <c r="P733" s="223"/>
      <c r="Q733" s="223"/>
      <c r="R733" s="224"/>
      <c r="S733" s="224"/>
      <c r="T733" s="224"/>
      <c r="U733" s="224"/>
      <c r="V733" s="224"/>
      <c r="W733" s="224"/>
      <c r="X733" s="224"/>
      <c r="Y733" s="224"/>
      <c r="Z733" s="214"/>
      <c r="AA733" s="214"/>
      <c r="AB733" s="214"/>
      <c r="AC733" s="214"/>
      <c r="AD733" s="214"/>
      <c r="AE733" s="214"/>
      <c r="AF733" s="214"/>
      <c r="AG733" s="214" t="s">
        <v>260</v>
      </c>
      <c r="AH733" s="214">
        <v>2</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3" x14ac:dyDescent="0.2">
      <c r="A734" s="221"/>
      <c r="B734" s="222"/>
      <c r="C734" s="266" t="s">
        <v>265</v>
      </c>
      <c r="D734" s="258"/>
      <c r="E734" s="259"/>
      <c r="F734" s="224"/>
      <c r="G734" s="224"/>
      <c r="H734" s="224"/>
      <c r="I734" s="224"/>
      <c r="J734" s="224"/>
      <c r="K734" s="224"/>
      <c r="L734" s="224"/>
      <c r="M734" s="224"/>
      <c r="N734" s="223"/>
      <c r="O734" s="223"/>
      <c r="P734" s="223"/>
      <c r="Q734" s="223"/>
      <c r="R734" s="224"/>
      <c r="S734" s="224"/>
      <c r="T734" s="224"/>
      <c r="U734" s="224"/>
      <c r="V734" s="224"/>
      <c r="W734" s="224"/>
      <c r="X734" s="224"/>
      <c r="Y734" s="224"/>
      <c r="Z734" s="214"/>
      <c r="AA734" s="214"/>
      <c r="AB734" s="214"/>
      <c r="AC734" s="214"/>
      <c r="AD734" s="214"/>
      <c r="AE734" s="214"/>
      <c r="AF734" s="214"/>
      <c r="AG734" s="214" t="s">
        <v>260</v>
      </c>
      <c r="AH734" s="214">
        <v>2</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66" t="s">
        <v>271</v>
      </c>
      <c r="D735" s="258"/>
      <c r="E735" s="259"/>
      <c r="F735" s="224"/>
      <c r="G735" s="224"/>
      <c r="H735" s="224"/>
      <c r="I735" s="224"/>
      <c r="J735" s="224"/>
      <c r="K735" s="224"/>
      <c r="L735" s="224"/>
      <c r="M735" s="224"/>
      <c r="N735" s="223"/>
      <c r="O735" s="223"/>
      <c r="P735" s="223"/>
      <c r="Q735" s="223"/>
      <c r="R735" s="224"/>
      <c r="S735" s="224"/>
      <c r="T735" s="224"/>
      <c r="U735" s="224"/>
      <c r="V735" s="224"/>
      <c r="W735" s="224"/>
      <c r="X735" s="224"/>
      <c r="Y735" s="224"/>
      <c r="Z735" s="214"/>
      <c r="AA735" s="214"/>
      <c r="AB735" s="214"/>
      <c r="AC735" s="214"/>
      <c r="AD735" s="214"/>
      <c r="AE735" s="214"/>
      <c r="AF735" s="214"/>
      <c r="AG735" s="214" t="s">
        <v>260</v>
      </c>
      <c r="AH735" s="214">
        <v>2</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3" x14ac:dyDescent="0.2">
      <c r="A736" s="221"/>
      <c r="B736" s="222"/>
      <c r="C736" s="266" t="s">
        <v>263</v>
      </c>
      <c r="D736" s="258"/>
      <c r="E736" s="259"/>
      <c r="F736" s="224"/>
      <c r="G736" s="224"/>
      <c r="H736" s="224"/>
      <c r="I736" s="224"/>
      <c r="J736" s="224"/>
      <c r="K736" s="224"/>
      <c r="L736" s="224"/>
      <c r="M736" s="224"/>
      <c r="N736" s="223"/>
      <c r="O736" s="223"/>
      <c r="P736" s="223"/>
      <c r="Q736" s="223"/>
      <c r="R736" s="224"/>
      <c r="S736" s="224"/>
      <c r="T736" s="224"/>
      <c r="U736" s="224"/>
      <c r="V736" s="224"/>
      <c r="W736" s="224"/>
      <c r="X736" s="224"/>
      <c r="Y736" s="224"/>
      <c r="Z736" s="214"/>
      <c r="AA736" s="214"/>
      <c r="AB736" s="214"/>
      <c r="AC736" s="214"/>
      <c r="AD736" s="214"/>
      <c r="AE736" s="214"/>
      <c r="AF736" s="214"/>
      <c r="AG736" s="214" t="s">
        <v>260</v>
      </c>
      <c r="AH736" s="214">
        <v>2</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66" t="s">
        <v>436</v>
      </c>
      <c r="D737" s="258"/>
      <c r="E737" s="259">
        <v>14.48</v>
      </c>
      <c r="F737" s="224"/>
      <c r="G737" s="224"/>
      <c r="H737" s="224"/>
      <c r="I737" s="224"/>
      <c r="J737" s="224"/>
      <c r="K737" s="224"/>
      <c r="L737" s="224"/>
      <c r="M737" s="224"/>
      <c r="N737" s="223"/>
      <c r="O737" s="223"/>
      <c r="P737" s="223"/>
      <c r="Q737" s="223"/>
      <c r="R737" s="224"/>
      <c r="S737" s="224"/>
      <c r="T737" s="224"/>
      <c r="U737" s="224"/>
      <c r="V737" s="224"/>
      <c r="W737" s="224"/>
      <c r="X737" s="224"/>
      <c r="Y737" s="224"/>
      <c r="Z737" s="214"/>
      <c r="AA737" s="214"/>
      <c r="AB737" s="214"/>
      <c r="AC737" s="214"/>
      <c r="AD737" s="214"/>
      <c r="AE737" s="214"/>
      <c r="AF737" s="214"/>
      <c r="AG737" s="214" t="s">
        <v>260</v>
      </c>
      <c r="AH737" s="214">
        <v>2</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3" x14ac:dyDescent="0.2">
      <c r="A738" s="221"/>
      <c r="B738" s="222"/>
      <c r="C738" s="267" t="s">
        <v>274</v>
      </c>
      <c r="D738" s="260"/>
      <c r="E738" s="261">
        <v>230.35</v>
      </c>
      <c r="F738" s="224"/>
      <c r="G738" s="224"/>
      <c r="H738" s="224"/>
      <c r="I738" s="224"/>
      <c r="J738" s="224"/>
      <c r="K738" s="224"/>
      <c r="L738" s="224"/>
      <c r="M738" s="224"/>
      <c r="N738" s="223"/>
      <c r="O738" s="223"/>
      <c r="P738" s="223"/>
      <c r="Q738" s="223"/>
      <c r="R738" s="224"/>
      <c r="S738" s="224"/>
      <c r="T738" s="224"/>
      <c r="U738" s="224"/>
      <c r="V738" s="224"/>
      <c r="W738" s="224"/>
      <c r="X738" s="224"/>
      <c r="Y738" s="224"/>
      <c r="Z738" s="214"/>
      <c r="AA738" s="214"/>
      <c r="AB738" s="214"/>
      <c r="AC738" s="214"/>
      <c r="AD738" s="214"/>
      <c r="AE738" s="214"/>
      <c r="AF738" s="214"/>
      <c r="AG738" s="214" t="s">
        <v>260</v>
      </c>
      <c r="AH738" s="214">
        <v>3</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3" x14ac:dyDescent="0.2">
      <c r="A739" s="221"/>
      <c r="B739" s="222"/>
      <c r="C739" s="265" t="s">
        <v>275</v>
      </c>
      <c r="D739" s="258"/>
      <c r="E739" s="259"/>
      <c r="F739" s="224"/>
      <c r="G739" s="224"/>
      <c r="H739" s="224"/>
      <c r="I739" s="224"/>
      <c r="J739" s="224"/>
      <c r="K739" s="224"/>
      <c r="L739" s="224"/>
      <c r="M739" s="224"/>
      <c r="N739" s="223"/>
      <c r="O739" s="223"/>
      <c r="P739" s="223"/>
      <c r="Q739" s="223"/>
      <c r="R739" s="224"/>
      <c r="S739" s="224"/>
      <c r="T739" s="224"/>
      <c r="U739" s="224"/>
      <c r="V739" s="224"/>
      <c r="W739" s="224"/>
      <c r="X739" s="224"/>
      <c r="Y739" s="224"/>
      <c r="Z739" s="214"/>
      <c r="AA739" s="214"/>
      <c r="AB739" s="214"/>
      <c r="AC739" s="214"/>
      <c r="AD739" s="214"/>
      <c r="AE739" s="214"/>
      <c r="AF739" s="214"/>
      <c r="AG739" s="214" t="s">
        <v>260</v>
      </c>
      <c r="AH739" s="214"/>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64" t="s">
        <v>474</v>
      </c>
      <c r="D740" s="256"/>
      <c r="E740" s="257">
        <v>253.38499999999999</v>
      </c>
      <c r="F740" s="224"/>
      <c r="G740" s="224"/>
      <c r="H740" s="224"/>
      <c r="I740" s="224"/>
      <c r="J740" s="224"/>
      <c r="K740" s="224"/>
      <c r="L740" s="224"/>
      <c r="M740" s="224"/>
      <c r="N740" s="223"/>
      <c r="O740" s="223"/>
      <c r="P740" s="223"/>
      <c r="Q740" s="223"/>
      <c r="R740" s="224"/>
      <c r="S740" s="224"/>
      <c r="T740" s="224"/>
      <c r="U740" s="224"/>
      <c r="V740" s="224"/>
      <c r="W740" s="224"/>
      <c r="X740" s="224"/>
      <c r="Y740" s="224"/>
      <c r="Z740" s="214"/>
      <c r="AA740" s="214"/>
      <c r="AB740" s="214"/>
      <c r="AC740" s="214"/>
      <c r="AD740" s="214"/>
      <c r="AE740" s="214"/>
      <c r="AF740" s="214"/>
      <c r="AG740" s="214" t="s">
        <v>260</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2" x14ac:dyDescent="0.2">
      <c r="A741" s="221"/>
      <c r="B741" s="222"/>
      <c r="C741" s="250"/>
      <c r="D741" s="245"/>
      <c r="E741" s="245"/>
      <c r="F741" s="245"/>
      <c r="G741" s="245"/>
      <c r="H741" s="224"/>
      <c r="I741" s="224"/>
      <c r="J741" s="224"/>
      <c r="K741" s="224"/>
      <c r="L741" s="224"/>
      <c r="M741" s="224"/>
      <c r="N741" s="223"/>
      <c r="O741" s="223"/>
      <c r="P741" s="223"/>
      <c r="Q741" s="223"/>
      <c r="R741" s="224"/>
      <c r="S741" s="224"/>
      <c r="T741" s="224"/>
      <c r="U741" s="224"/>
      <c r="V741" s="224"/>
      <c r="W741" s="224"/>
      <c r="X741" s="224"/>
      <c r="Y741" s="224"/>
      <c r="Z741" s="214"/>
      <c r="AA741" s="214"/>
      <c r="AB741" s="214"/>
      <c r="AC741" s="214"/>
      <c r="AD741" s="214"/>
      <c r="AE741" s="214"/>
      <c r="AF741" s="214"/>
      <c r="AG741" s="214" t="s">
        <v>193</v>
      </c>
      <c r="AH741" s="214"/>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ht="22.5" outlineLevel="1" x14ac:dyDescent="0.2">
      <c r="A742" s="236">
        <v>39</v>
      </c>
      <c r="B742" s="237" t="s">
        <v>475</v>
      </c>
      <c r="C742" s="248" t="s">
        <v>476</v>
      </c>
      <c r="D742" s="238" t="s">
        <v>344</v>
      </c>
      <c r="E742" s="239">
        <v>253.38499999999999</v>
      </c>
      <c r="F742" s="240"/>
      <c r="G742" s="241">
        <f>ROUND(E742*F742,2)</f>
        <v>0</v>
      </c>
      <c r="H742" s="240"/>
      <c r="I742" s="241">
        <f>ROUND(E742*H742,2)</f>
        <v>0</v>
      </c>
      <c r="J742" s="240"/>
      <c r="K742" s="241">
        <f>ROUND(E742*J742,2)</f>
        <v>0</v>
      </c>
      <c r="L742" s="241">
        <v>21</v>
      </c>
      <c r="M742" s="241">
        <f>G742*(1+L742/100)</f>
        <v>0</v>
      </c>
      <c r="N742" s="239">
        <v>2.0000000000000001E-4</v>
      </c>
      <c r="O742" s="239">
        <f>ROUND(E742*N742,2)</f>
        <v>0.05</v>
      </c>
      <c r="P742" s="239">
        <v>0</v>
      </c>
      <c r="Q742" s="239">
        <f>ROUND(E742*P742,2)</f>
        <v>0</v>
      </c>
      <c r="R742" s="241" t="s">
        <v>397</v>
      </c>
      <c r="S742" s="241" t="s">
        <v>186</v>
      </c>
      <c r="T742" s="242" t="s">
        <v>186</v>
      </c>
      <c r="U742" s="224">
        <v>0</v>
      </c>
      <c r="V742" s="224">
        <f>ROUND(E742*U742,2)</f>
        <v>0</v>
      </c>
      <c r="W742" s="224"/>
      <c r="X742" s="224" t="s">
        <v>398</v>
      </c>
      <c r="Y742" s="224" t="s">
        <v>189</v>
      </c>
      <c r="Z742" s="214"/>
      <c r="AA742" s="214"/>
      <c r="AB742" s="214"/>
      <c r="AC742" s="214"/>
      <c r="AD742" s="214"/>
      <c r="AE742" s="214"/>
      <c r="AF742" s="214"/>
      <c r="AG742" s="214" t="s">
        <v>399</v>
      </c>
      <c r="AH742" s="214"/>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2" x14ac:dyDescent="0.2">
      <c r="A743" s="221"/>
      <c r="B743" s="222"/>
      <c r="C743" s="264" t="s">
        <v>430</v>
      </c>
      <c r="D743" s="256"/>
      <c r="E743" s="257"/>
      <c r="F743" s="224"/>
      <c r="G743" s="224"/>
      <c r="H743" s="224"/>
      <c r="I743" s="224"/>
      <c r="J743" s="224"/>
      <c r="K743" s="224"/>
      <c r="L743" s="224"/>
      <c r="M743" s="224"/>
      <c r="N743" s="223"/>
      <c r="O743" s="223"/>
      <c r="P743" s="223"/>
      <c r="Q743" s="223"/>
      <c r="R743" s="224"/>
      <c r="S743" s="224"/>
      <c r="T743" s="224"/>
      <c r="U743" s="224"/>
      <c r="V743" s="224"/>
      <c r="W743" s="224"/>
      <c r="X743" s="224"/>
      <c r="Y743" s="224"/>
      <c r="Z743" s="214"/>
      <c r="AA743" s="214"/>
      <c r="AB743" s="214"/>
      <c r="AC743" s="214"/>
      <c r="AD743" s="214"/>
      <c r="AE743" s="214"/>
      <c r="AF743" s="214"/>
      <c r="AG743" s="214" t="s">
        <v>260</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x14ac:dyDescent="0.2">
      <c r="A744" s="221"/>
      <c r="B744" s="222"/>
      <c r="C744" s="264" t="s">
        <v>477</v>
      </c>
      <c r="D744" s="256"/>
      <c r="E744" s="257"/>
      <c r="F744" s="224"/>
      <c r="G744" s="224"/>
      <c r="H744" s="224"/>
      <c r="I744" s="224"/>
      <c r="J744" s="224"/>
      <c r="K744" s="224"/>
      <c r="L744" s="224"/>
      <c r="M744" s="224"/>
      <c r="N744" s="223"/>
      <c r="O744" s="223"/>
      <c r="P744" s="223"/>
      <c r="Q744" s="223"/>
      <c r="R744" s="224"/>
      <c r="S744" s="224"/>
      <c r="T744" s="224"/>
      <c r="U744" s="224"/>
      <c r="V744" s="224"/>
      <c r="W744" s="224"/>
      <c r="X744" s="224"/>
      <c r="Y744" s="224"/>
      <c r="Z744" s="214"/>
      <c r="AA744" s="214"/>
      <c r="AB744" s="214"/>
      <c r="AC744" s="214"/>
      <c r="AD744" s="214"/>
      <c r="AE744" s="214"/>
      <c r="AF744" s="214"/>
      <c r="AG744" s="214" t="s">
        <v>260</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65" t="s">
        <v>261</v>
      </c>
      <c r="D745" s="258"/>
      <c r="E745" s="259"/>
      <c r="F745" s="224"/>
      <c r="G745" s="224"/>
      <c r="H745" s="224"/>
      <c r="I745" s="224"/>
      <c r="J745" s="224"/>
      <c r="K745" s="224"/>
      <c r="L745" s="224"/>
      <c r="M745" s="224"/>
      <c r="N745" s="223"/>
      <c r="O745" s="223"/>
      <c r="P745" s="223"/>
      <c r="Q745" s="223"/>
      <c r="R745" s="224"/>
      <c r="S745" s="224"/>
      <c r="T745" s="224"/>
      <c r="U745" s="224"/>
      <c r="V745" s="224"/>
      <c r="W745" s="224"/>
      <c r="X745" s="224"/>
      <c r="Y745" s="224"/>
      <c r="Z745" s="214"/>
      <c r="AA745" s="214"/>
      <c r="AB745" s="214"/>
      <c r="AC745" s="214"/>
      <c r="AD745" s="214"/>
      <c r="AE745" s="214"/>
      <c r="AF745" s="214"/>
      <c r="AG745" s="214" t="s">
        <v>260</v>
      </c>
      <c r="AH745" s="214"/>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21"/>
      <c r="B746" s="222"/>
      <c r="C746" s="266" t="s">
        <v>262</v>
      </c>
      <c r="D746" s="258"/>
      <c r="E746" s="259"/>
      <c r="F746" s="224"/>
      <c r="G746" s="224"/>
      <c r="H746" s="224"/>
      <c r="I746" s="224"/>
      <c r="J746" s="224"/>
      <c r="K746" s="224"/>
      <c r="L746" s="224"/>
      <c r="M746" s="224"/>
      <c r="N746" s="223"/>
      <c r="O746" s="223"/>
      <c r="P746" s="223"/>
      <c r="Q746" s="223"/>
      <c r="R746" s="224"/>
      <c r="S746" s="224"/>
      <c r="T746" s="224"/>
      <c r="U746" s="224"/>
      <c r="V746" s="224"/>
      <c r="W746" s="224"/>
      <c r="X746" s="224"/>
      <c r="Y746" s="224"/>
      <c r="Z746" s="214"/>
      <c r="AA746" s="214"/>
      <c r="AB746" s="214"/>
      <c r="AC746" s="214"/>
      <c r="AD746" s="214"/>
      <c r="AE746" s="214"/>
      <c r="AF746" s="214"/>
      <c r="AG746" s="214" t="s">
        <v>260</v>
      </c>
      <c r="AH746" s="214">
        <v>2</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66" t="s">
        <v>263</v>
      </c>
      <c r="D747" s="258"/>
      <c r="E747" s="259"/>
      <c r="F747" s="224"/>
      <c r="G747" s="224"/>
      <c r="H747" s="224"/>
      <c r="I747" s="224"/>
      <c r="J747" s="224"/>
      <c r="K747" s="224"/>
      <c r="L747" s="224"/>
      <c r="M747" s="224"/>
      <c r="N747" s="223"/>
      <c r="O747" s="223"/>
      <c r="P747" s="223"/>
      <c r="Q747" s="223"/>
      <c r="R747" s="224"/>
      <c r="S747" s="224"/>
      <c r="T747" s="224"/>
      <c r="U747" s="224"/>
      <c r="V747" s="224"/>
      <c r="W747" s="224"/>
      <c r="X747" s="224"/>
      <c r="Y747" s="224"/>
      <c r="Z747" s="214"/>
      <c r="AA747" s="214"/>
      <c r="AB747" s="214"/>
      <c r="AC747" s="214"/>
      <c r="AD747" s="214"/>
      <c r="AE747" s="214"/>
      <c r="AF747" s="214"/>
      <c r="AG747" s="214" t="s">
        <v>260</v>
      </c>
      <c r="AH747" s="214">
        <v>2</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x14ac:dyDescent="0.2">
      <c r="A748" s="221"/>
      <c r="B748" s="222"/>
      <c r="C748" s="266" t="s">
        <v>432</v>
      </c>
      <c r="D748" s="258"/>
      <c r="E748" s="259">
        <v>86.17</v>
      </c>
      <c r="F748" s="224"/>
      <c r="G748" s="224"/>
      <c r="H748" s="224"/>
      <c r="I748" s="224"/>
      <c r="J748" s="224"/>
      <c r="K748" s="224"/>
      <c r="L748" s="224"/>
      <c r="M748" s="224"/>
      <c r="N748" s="223"/>
      <c r="O748" s="223"/>
      <c r="P748" s="223"/>
      <c r="Q748" s="223"/>
      <c r="R748" s="224"/>
      <c r="S748" s="224"/>
      <c r="T748" s="224"/>
      <c r="U748" s="224"/>
      <c r="V748" s="224"/>
      <c r="W748" s="224"/>
      <c r="X748" s="224"/>
      <c r="Y748" s="224"/>
      <c r="Z748" s="214"/>
      <c r="AA748" s="214"/>
      <c r="AB748" s="214"/>
      <c r="AC748" s="214"/>
      <c r="AD748" s="214"/>
      <c r="AE748" s="214"/>
      <c r="AF748" s="214"/>
      <c r="AG748" s="214" t="s">
        <v>260</v>
      </c>
      <c r="AH748" s="214">
        <v>2</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3" x14ac:dyDescent="0.2">
      <c r="A749" s="221"/>
      <c r="B749" s="222"/>
      <c r="C749" s="266" t="s">
        <v>265</v>
      </c>
      <c r="D749" s="258"/>
      <c r="E749" s="259"/>
      <c r="F749" s="224"/>
      <c r="G749" s="224"/>
      <c r="H749" s="224"/>
      <c r="I749" s="224"/>
      <c r="J749" s="224"/>
      <c r="K749" s="224"/>
      <c r="L749" s="224"/>
      <c r="M749" s="224"/>
      <c r="N749" s="223"/>
      <c r="O749" s="223"/>
      <c r="P749" s="223"/>
      <c r="Q749" s="223"/>
      <c r="R749" s="224"/>
      <c r="S749" s="224"/>
      <c r="T749" s="224"/>
      <c r="U749" s="224"/>
      <c r="V749" s="224"/>
      <c r="W749" s="224"/>
      <c r="X749" s="224"/>
      <c r="Y749" s="224"/>
      <c r="Z749" s="214"/>
      <c r="AA749" s="214"/>
      <c r="AB749" s="214"/>
      <c r="AC749" s="214"/>
      <c r="AD749" s="214"/>
      <c r="AE749" s="214"/>
      <c r="AF749" s="214"/>
      <c r="AG749" s="214" t="s">
        <v>260</v>
      </c>
      <c r="AH749" s="214">
        <v>2</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21"/>
      <c r="B750" s="222"/>
      <c r="C750" s="266" t="s">
        <v>266</v>
      </c>
      <c r="D750" s="258"/>
      <c r="E750" s="259"/>
      <c r="F750" s="224"/>
      <c r="G750" s="224"/>
      <c r="H750" s="224"/>
      <c r="I750" s="224"/>
      <c r="J750" s="224"/>
      <c r="K750" s="224"/>
      <c r="L750" s="224"/>
      <c r="M750" s="224"/>
      <c r="N750" s="223"/>
      <c r="O750" s="223"/>
      <c r="P750" s="223"/>
      <c r="Q750" s="223"/>
      <c r="R750" s="224"/>
      <c r="S750" s="224"/>
      <c r="T750" s="224"/>
      <c r="U750" s="224"/>
      <c r="V750" s="224"/>
      <c r="W750" s="224"/>
      <c r="X750" s="224"/>
      <c r="Y750" s="224"/>
      <c r="Z750" s="214"/>
      <c r="AA750" s="214"/>
      <c r="AB750" s="214"/>
      <c r="AC750" s="214"/>
      <c r="AD750" s="214"/>
      <c r="AE750" s="214"/>
      <c r="AF750" s="214"/>
      <c r="AG750" s="214" t="s">
        <v>260</v>
      </c>
      <c r="AH750" s="214">
        <v>2</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3" x14ac:dyDescent="0.2">
      <c r="A751" s="221"/>
      <c r="B751" s="222"/>
      <c r="C751" s="266" t="s">
        <v>263</v>
      </c>
      <c r="D751" s="258"/>
      <c r="E751" s="259"/>
      <c r="F751" s="224"/>
      <c r="G751" s="224"/>
      <c r="H751" s="224"/>
      <c r="I751" s="224"/>
      <c r="J751" s="224"/>
      <c r="K751" s="224"/>
      <c r="L751" s="224"/>
      <c r="M751" s="224"/>
      <c r="N751" s="223"/>
      <c r="O751" s="223"/>
      <c r="P751" s="223"/>
      <c r="Q751" s="223"/>
      <c r="R751" s="224"/>
      <c r="S751" s="224"/>
      <c r="T751" s="224"/>
      <c r="U751" s="224"/>
      <c r="V751" s="224"/>
      <c r="W751" s="224"/>
      <c r="X751" s="224"/>
      <c r="Y751" s="224"/>
      <c r="Z751" s="214"/>
      <c r="AA751" s="214"/>
      <c r="AB751" s="214"/>
      <c r="AC751" s="214"/>
      <c r="AD751" s="214"/>
      <c r="AE751" s="214"/>
      <c r="AF751" s="214"/>
      <c r="AG751" s="214" t="s">
        <v>260</v>
      </c>
      <c r="AH751" s="214">
        <v>2</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66" t="s">
        <v>433</v>
      </c>
      <c r="D752" s="258"/>
      <c r="E752" s="259">
        <v>107.86</v>
      </c>
      <c r="F752" s="224"/>
      <c r="G752" s="224"/>
      <c r="H752" s="224"/>
      <c r="I752" s="224"/>
      <c r="J752" s="224"/>
      <c r="K752" s="224"/>
      <c r="L752" s="224"/>
      <c r="M752" s="224"/>
      <c r="N752" s="223"/>
      <c r="O752" s="223"/>
      <c r="P752" s="223"/>
      <c r="Q752" s="223"/>
      <c r="R752" s="224"/>
      <c r="S752" s="224"/>
      <c r="T752" s="224"/>
      <c r="U752" s="224"/>
      <c r="V752" s="224"/>
      <c r="W752" s="224"/>
      <c r="X752" s="224"/>
      <c r="Y752" s="224"/>
      <c r="Z752" s="214"/>
      <c r="AA752" s="214"/>
      <c r="AB752" s="214"/>
      <c r="AC752" s="214"/>
      <c r="AD752" s="214"/>
      <c r="AE752" s="214"/>
      <c r="AF752" s="214"/>
      <c r="AG752" s="214" t="s">
        <v>260</v>
      </c>
      <c r="AH752" s="214">
        <v>2</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x14ac:dyDescent="0.2">
      <c r="A753" s="221"/>
      <c r="B753" s="222"/>
      <c r="C753" s="266" t="s">
        <v>434</v>
      </c>
      <c r="D753" s="258"/>
      <c r="E753" s="259">
        <v>12.4</v>
      </c>
      <c r="F753" s="224"/>
      <c r="G753" s="224"/>
      <c r="H753" s="224"/>
      <c r="I753" s="224"/>
      <c r="J753" s="224"/>
      <c r="K753" s="224"/>
      <c r="L753" s="224"/>
      <c r="M753" s="224"/>
      <c r="N753" s="223"/>
      <c r="O753" s="223"/>
      <c r="P753" s="223"/>
      <c r="Q753" s="223"/>
      <c r="R753" s="224"/>
      <c r="S753" s="224"/>
      <c r="T753" s="224"/>
      <c r="U753" s="224"/>
      <c r="V753" s="224"/>
      <c r="W753" s="224"/>
      <c r="X753" s="224"/>
      <c r="Y753" s="224"/>
      <c r="Z753" s="214"/>
      <c r="AA753" s="214"/>
      <c r="AB753" s="214"/>
      <c r="AC753" s="214"/>
      <c r="AD753" s="214"/>
      <c r="AE753" s="214"/>
      <c r="AF753" s="214"/>
      <c r="AG753" s="214" t="s">
        <v>260</v>
      </c>
      <c r="AH753" s="214">
        <v>2</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66" t="s">
        <v>265</v>
      </c>
      <c r="D754" s="258"/>
      <c r="E754" s="259"/>
      <c r="F754" s="224"/>
      <c r="G754" s="224"/>
      <c r="H754" s="224"/>
      <c r="I754" s="224"/>
      <c r="J754" s="224"/>
      <c r="K754" s="224"/>
      <c r="L754" s="224"/>
      <c r="M754" s="224"/>
      <c r="N754" s="223"/>
      <c r="O754" s="223"/>
      <c r="P754" s="223"/>
      <c r="Q754" s="223"/>
      <c r="R754" s="224"/>
      <c r="S754" s="224"/>
      <c r="T754" s="224"/>
      <c r="U754" s="224"/>
      <c r="V754" s="224"/>
      <c r="W754" s="224"/>
      <c r="X754" s="224"/>
      <c r="Y754" s="224"/>
      <c r="Z754" s="214"/>
      <c r="AA754" s="214"/>
      <c r="AB754" s="214"/>
      <c r="AC754" s="214"/>
      <c r="AD754" s="214"/>
      <c r="AE754" s="214"/>
      <c r="AF754" s="214"/>
      <c r="AG754" s="214" t="s">
        <v>260</v>
      </c>
      <c r="AH754" s="214">
        <v>2</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66" t="s">
        <v>269</v>
      </c>
      <c r="D755" s="258"/>
      <c r="E755" s="259"/>
      <c r="F755" s="224"/>
      <c r="G755" s="224"/>
      <c r="H755" s="224"/>
      <c r="I755" s="224"/>
      <c r="J755" s="224"/>
      <c r="K755" s="224"/>
      <c r="L755" s="224"/>
      <c r="M755" s="224"/>
      <c r="N755" s="223"/>
      <c r="O755" s="223"/>
      <c r="P755" s="223"/>
      <c r="Q755" s="223"/>
      <c r="R755" s="224"/>
      <c r="S755" s="224"/>
      <c r="T755" s="224"/>
      <c r="U755" s="224"/>
      <c r="V755" s="224"/>
      <c r="W755" s="224"/>
      <c r="X755" s="224"/>
      <c r="Y755" s="224"/>
      <c r="Z755" s="214"/>
      <c r="AA755" s="214"/>
      <c r="AB755" s="214"/>
      <c r="AC755" s="214"/>
      <c r="AD755" s="214"/>
      <c r="AE755" s="214"/>
      <c r="AF755" s="214"/>
      <c r="AG755" s="214" t="s">
        <v>260</v>
      </c>
      <c r="AH755" s="214">
        <v>2</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x14ac:dyDescent="0.2">
      <c r="A756" s="221"/>
      <c r="B756" s="222"/>
      <c r="C756" s="266" t="s">
        <v>263</v>
      </c>
      <c r="D756" s="258"/>
      <c r="E756" s="259"/>
      <c r="F756" s="224"/>
      <c r="G756" s="224"/>
      <c r="H756" s="224"/>
      <c r="I756" s="224"/>
      <c r="J756" s="224"/>
      <c r="K756" s="224"/>
      <c r="L756" s="224"/>
      <c r="M756" s="224"/>
      <c r="N756" s="223"/>
      <c r="O756" s="223"/>
      <c r="P756" s="223"/>
      <c r="Q756" s="223"/>
      <c r="R756" s="224"/>
      <c r="S756" s="224"/>
      <c r="T756" s="224"/>
      <c r="U756" s="224"/>
      <c r="V756" s="224"/>
      <c r="W756" s="224"/>
      <c r="X756" s="224"/>
      <c r="Y756" s="224"/>
      <c r="Z756" s="214"/>
      <c r="AA756" s="214"/>
      <c r="AB756" s="214"/>
      <c r="AC756" s="214"/>
      <c r="AD756" s="214"/>
      <c r="AE756" s="214"/>
      <c r="AF756" s="214"/>
      <c r="AG756" s="214" t="s">
        <v>260</v>
      </c>
      <c r="AH756" s="214">
        <v>2</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66" t="s">
        <v>435</v>
      </c>
      <c r="D757" s="258"/>
      <c r="E757" s="259">
        <v>9.44</v>
      </c>
      <c r="F757" s="224"/>
      <c r="G757" s="224"/>
      <c r="H757" s="224"/>
      <c r="I757" s="224"/>
      <c r="J757" s="224"/>
      <c r="K757" s="224"/>
      <c r="L757" s="224"/>
      <c r="M757" s="224"/>
      <c r="N757" s="223"/>
      <c r="O757" s="223"/>
      <c r="P757" s="223"/>
      <c r="Q757" s="223"/>
      <c r="R757" s="224"/>
      <c r="S757" s="224"/>
      <c r="T757" s="224"/>
      <c r="U757" s="224"/>
      <c r="V757" s="224"/>
      <c r="W757" s="224"/>
      <c r="X757" s="224"/>
      <c r="Y757" s="224"/>
      <c r="Z757" s="214"/>
      <c r="AA757" s="214"/>
      <c r="AB757" s="214"/>
      <c r="AC757" s="214"/>
      <c r="AD757" s="214"/>
      <c r="AE757" s="214"/>
      <c r="AF757" s="214"/>
      <c r="AG757" s="214" t="s">
        <v>260</v>
      </c>
      <c r="AH757" s="214">
        <v>2</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66" t="s">
        <v>265</v>
      </c>
      <c r="D758" s="258"/>
      <c r="E758" s="259"/>
      <c r="F758" s="224"/>
      <c r="G758" s="224"/>
      <c r="H758" s="224"/>
      <c r="I758" s="224"/>
      <c r="J758" s="224"/>
      <c r="K758" s="224"/>
      <c r="L758" s="224"/>
      <c r="M758" s="224"/>
      <c r="N758" s="223"/>
      <c r="O758" s="223"/>
      <c r="P758" s="223"/>
      <c r="Q758" s="223"/>
      <c r="R758" s="224"/>
      <c r="S758" s="224"/>
      <c r="T758" s="224"/>
      <c r="U758" s="224"/>
      <c r="V758" s="224"/>
      <c r="W758" s="224"/>
      <c r="X758" s="224"/>
      <c r="Y758" s="224"/>
      <c r="Z758" s="214"/>
      <c r="AA758" s="214"/>
      <c r="AB758" s="214"/>
      <c r="AC758" s="214"/>
      <c r="AD758" s="214"/>
      <c r="AE758" s="214"/>
      <c r="AF758" s="214"/>
      <c r="AG758" s="214" t="s">
        <v>260</v>
      </c>
      <c r="AH758" s="214">
        <v>2</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21"/>
      <c r="B759" s="222"/>
      <c r="C759" s="266" t="s">
        <v>271</v>
      </c>
      <c r="D759" s="258"/>
      <c r="E759" s="259"/>
      <c r="F759" s="224"/>
      <c r="G759" s="224"/>
      <c r="H759" s="224"/>
      <c r="I759" s="224"/>
      <c r="J759" s="224"/>
      <c r="K759" s="224"/>
      <c r="L759" s="224"/>
      <c r="M759" s="224"/>
      <c r="N759" s="223"/>
      <c r="O759" s="223"/>
      <c r="P759" s="223"/>
      <c r="Q759" s="223"/>
      <c r="R759" s="224"/>
      <c r="S759" s="224"/>
      <c r="T759" s="224"/>
      <c r="U759" s="224"/>
      <c r="V759" s="224"/>
      <c r="W759" s="224"/>
      <c r="X759" s="224"/>
      <c r="Y759" s="224"/>
      <c r="Z759" s="214"/>
      <c r="AA759" s="214"/>
      <c r="AB759" s="214"/>
      <c r="AC759" s="214"/>
      <c r="AD759" s="214"/>
      <c r="AE759" s="214"/>
      <c r="AF759" s="214"/>
      <c r="AG759" s="214" t="s">
        <v>260</v>
      </c>
      <c r="AH759" s="214">
        <v>2</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66" t="s">
        <v>263</v>
      </c>
      <c r="D760" s="258"/>
      <c r="E760" s="259"/>
      <c r="F760" s="224"/>
      <c r="G760" s="224"/>
      <c r="H760" s="224"/>
      <c r="I760" s="224"/>
      <c r="J760" s="224"/>
      <c r="K760" s="224"/>
      <c r="L760" s="224"/>
      <c r="M760" s="224"/>
      <c r="N760" s="223"/>
      <c r="O760" s="223"/>
      <c r="P760" s="223"/>
      <c r="Q760" s="223"/>
      <c r="R760" s="224"/>
      <c r="S760" s="224"/>
      <c r="T760" s="224"/>
      <c r="U760" s="224"/>
      <c r="V760" s="224"/>
      <c r="W760" s="224"/>
      <c r="X760" s="224"/>
      <c r="Y760" s="224"/>
      <c r="Z760" s="214"/>
      <c r="AA760" s="214"/>
      <c r="AB760" s="214"/>
      <c r="AC760" s="214"/>
      <c r="AD760" s="214"/>
      <c r="AE760" s="214"/>
      <c r="AF760" s="214"/>
      <c r="AG760" s="214" t="s">
        <v>260</v>
      </c>
      <c r="AH760" s="214">
        <v>2</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3" x14ac:dyDescent="0.2">
      <c r="A761" s="221"/>
      <c r="B761" s="222"/>
      <c r="C761" s="266" t="s">
        <v>436</v>
      </c>
      <c r="D761" s="258"/>
      <c r="E761" s="259">
        <v>14.48</v>
      </c>
      <c r="F761" s="224"/>
      <c r="G761" s="224"/>
      <c r="H761" s="224"/>
      <c r="I761" s="224"/>
      <c r="J761" s="224"/>
      <c r="K761" s="224"/>
      <c r="L761" s="224"/>
      <c r="M761" s="224"/>
      <c r="N761" s="223"/>
      <c r="O761" s="223"/>
      <c r="P761" s="223"/>
      <c r="Q761" s="223"/>
      <c r="R761" s="224"/>
      <c r="S761" s="224"/>
      <c r="T761" s="224"/>
      <c r="U761" s="224"/>
      <c r="V761" s="224"/>
      <c r="W761" s="224"/>
      <c r="X761" s="224"/>
      <c r="Y761" s="224"/>
      <c r="Z761" s="214"/>
      <c r="AA761" s="214"/>
      <c r="AB761" s="214"/>
      <c r="AC761" s="214"/>
      <c r="AD761" s="214"/>
      <c r="AE761" s="214"/>
      <c r="AF761" s="214"/>
      <c r="AG761" s="214" t="s">
        <v>260</v>
      </c>
      <c r="AH761" s="214">
        <v>2</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67" t="s">
        <v>274</v>
      </c>
      <c r="D762" s="260"/>
      <c r="E762" s="261">
        <v>230.35</v>
      </c>
      <c r="F762" s="224"/>
      <c r="G762" s="224"/>
      <c r="H762" s="224"/>
      <c r="I762" s="224"/>
      <c r="J762" s="224"/>
      <c r="K762" s="224"/>
      <c r="L762" s="224"/>
      <c r="M762" s="224"/>
      <c r="N762" s="223"/>
      <c r="O762" s="223"/>
      <c r="P762" s="223"/>
      <c r="Q762" s="223"/>
      <c r="R762" s="224"/>
      <c r="S762" s="224"/>
      <c r="T762" s="224"/>
      <c r="U762" s="224"/>
      <c r="V762" s="224"/>
      <c r="W762" s="224"/>
      <c r="X762" s="224"/>
      <c r="Y762" s="224"/>
      <c r="Z762" s="214"/>
      <c r="AA762" s="214"/>
      <c r="AB762" s="214"/>
      <c r="AC762" s="214"/>
      <c r="AD762" s="214"/>
      <c r="AE762" s="214"/>
      <c r="AF762" s="214"/>
      <c r="AG762" s="214" t="s">
        <v>260</v>
      </c>
      <c r="AH762" s="214">
        <v>3</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x14ac:dyDescent="0.2">
      <c r="A763" s="221"/>
      <c r="B763" s="222"/>
      <c r="C763" s="265" t="s">
        <v>275</v>
      </c>
      <c r="D763" s="258"/>
      <c r="E763" s="259"/>
      <c r="F763" s="224"/>
      <c r="G763" s="224"/>
      <c r="H763" s="224"/>
      <c r="I763" s="224"/>
      <c r="J763" s="224"/>
      <c r="K763" s="224"/>
      <c r="L763" s="224"/>
      <c r="M763" s="224"/>
      <c r="N763" s="223"/>
      <c r="O763" s="223"/>
      <c r="P763" s="223"/>
      <c r="Q763" s="223"/>
      <c r="R763" s="224"/>
      <c r="S763" s="224"/>
      <c r="T763" s="224"/>
      <c r="U763" s="224"/>
      <c r="V763" s="224"/>
      <c r="W763" s="224"/>
      <c r="X763" s="224"/>
      <c r="Y763" s="224"/>
      <c r="Z763" s="214"/>
      <c r="AA763" s="214"/>
      <c r="AB763" s="214"/>
      <c r="AC763" s="214"/>
      <c r="AD763" s="214"/>
      <c r="AE763" s="214"/>
      <c r="AF763" s="214"/>
      <c r="AG763" s="214" t="s">
        <v>260</v>
      </c>
      <c r="AH763" s="214"/>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3" x14ac:dyDescent="0.2">
      <c r="A764" s="221"/>
      <c r="B764" s="222"/>
      <c r="C764" s="264" t="s">
        <v>474</v>
      </c>
      <c r="D764" s="256"/>
      <c r="E764" s="257">
        <v>253.38499999999999</v>
      </c>
      <c r="F764" s="224"/>
      <c r="G764" s="224"/>
      <c r="H764" s="224"/>
      <c r="I764" s="224"/>
      <c r="J764" s="224"/>
      <c r="K764" s="224"/>
      <c r="L764" s="224"/>
      <c r="M764" s="224"/>
      <c r="N764" s="223"/>
      <c r="O764" s="223"/>
      <c r="P764" s="223"/>
      <c r="Q764" s="223"/>
      <c r="R764" s="224"/>
      <c r="S764" s="224"/>
      <c r="T764" s="224"/>
      <c r="U764" s="224"/>
      <c r="V764" s="224"/>
      <c r="W764" s="224"/>
      <c r="X764" s="224"/>
      <c r="Y764" s="224"/>
      <c r="Z764" s="214"/>
      <c r="AA764" s="214"/>
      <c r="AB764" s="214"/>
      <c r="AC764" s="214"/>
      <c r="AD764" s="214"/>
      <c r="AE764" s="214"/>
      <c r="AF764" s="214"/>
      <c r="AG764" s="214" t="s">
        <v>260</v>
      </c>
      <c r="AH764" s="214">
        <v>0</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2" x14ac:dyDescent="0.2">
      <c r="A765" s="221"/>
      <c r="B765" s="222"/>
      <c r="C765" s="250"/>
      <c r="D765" s="245"/>
      <c r="E765" s="245"/>
      <c r="F765" s="245"/>
      <c r="G765" s="245"/>
      <c r="H765" s="224"/>
      <c r="I765" s="224"/>
      <c r="J765" s="224"/>
      <c r="K765" s="224"/>
      <c r="L765" s="224"/>
      <c r="M765" s="224"/>
      <c r="N765" s="223"/>
      <c r="O765" s="223"/>
      <c r="P765" s="223"/>
      <c r="Q765" s="223"/>
      <c r="R765" s="224"/>
      <c r="S765" s="224"/>
      <c r="T765" s="224"/>
      <c r="U765" s="224"/>
      <c r="V765" s="224"/>
      <c r="W765" s="224"/>
      <c r="X765" s="224"/>
      <c r="Y765" s="224"/>
      <c r="Z765" s="214"/>
      <c r="AA765" s="214"/>
      <c r="AB765" s="214"/>
      <c r="AC765" s="214"/>
      <c r="AD765" s="214"/>
      <c r="AE765" s="214"/>
      <c r="AF765" s="214"/>
      <c r="AG765" s="214" t="s">
        <v>193</v>
      </c>
      <c r="AH765" s="214"/>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x14ac:dyDescent="0.2">
      <c r="A766" s="229" t="s">
        <v>181</v>
      </c>
      <c r="B766" s="230" t="s">
        <v>140</v>
      </c>
      <c r="C766" s="247" t="s">
        <v>141</v>
      </c>
      <c r="D766" s="231"/>
      <c r="E766" s="232"/>
      <c r="F766" s="233"/>
      <c r="G766" s="233">
        <f>SUMIF(AG767:AG785,"&lt;&gt;NOR",G767:G785)</f>
        <v>0</v>
      </c>
      <c r="H766" s="233"/>
      <c r="I766" s="233">
        <f>SUM(I767:I785)</f>
        <v>0</v>
      </c>
      <c r="J766" s="233"/>
      <c r="K766" s="233">
        <f>SUM(K767:K785)</f>
        <v>0</v>
      </c>
      <c r="L766" s="233"/>
      <c r="M766" s="233">
        <f>SUM(M767:M785)</f>
        <v>0</v>
      </c>
      <c r="N766" s="232"/>
      <c r="O766" s="232">
        <f>SUM(O767:O785)</f>
        <v>0.82000000000000006</v>
      </c>
      <c r="P766" s="232"/>
      <c r="Q766" s="232">
        <f>SUM(Q767:Q785)</f>
        <v>0.73</v>
      </c>
      <c r="R766" s="233"/>
      <c r="S766" s="233"/>
      <c r="T766" s="234"/>
      <c r="U766" s="228"/>
      <c r="V766" s="228">
        <f>SUM(V767:V785)</f>
        <v>33.739999999999995</v>
      </c>
      <c r="W766" s="228"/>
      <c r="X766" s="228"/>
      <c r="Y766" s="228"/>
      <c r="AG766" t="s">
        <v>182</v>
      </c>
    </row>
    <row r="767" spans="1:60" outlineLevel="1" x14ac:dyDescent="0.2">
      <c r="A767" s="236">
        <v>40</v>
      </c>
      <c r="B767" s="237" t="s">
        <v>478</v>
      </c>
      <c r="C767" s="248" t="s">
        <v>479</v>
      </c>
      <c r="D767" s="238" t="s">
        <v>480</v>
      </c>
      <c r="E767" s="239">
        <v>25</v>
      </c>
      <c r="F767" s="240"/>
      <c r="G767" s="241">
        <f>ROUND(E767*F767,2)</f>
        <v>0</v>
      </c>
      <c r="H767" s="240"/>
      <c r="I767" s="241">
        <f>ROUND(E767*H767,2)</f>
        <v>0</v>
      </c>
      <c r="J767" s="240"/>
      <c r="K767" s="241">
        <f>ROUND(E767*J767,2)</f>
        <v>0</v>
      </c>
      <c r="L767" s="241">
        <v>21</v>
      </c>
      <c r="M767" s="241">
        <f>G767*(1+L767/100)</f>
        <v>0</v>
      </c>
      <c r="N767" s="239">
        <v>0</v>
      </c>
      <c r="O767" s="239">
        <f>ROUND(E767*N767,2)</f>
        <v>0</v>
      </c>
      <c r="P767" s="239">
        <v>0</v>
      </c>
      <c r="Q767" s="239">
        <f>ROUND(E767*P767,2)</f>
        <v>0</v>
      </c>
      <c r="R767" s="241" t="s">
        <v>481</v>
      </c>
      <c r="S767" s="241" t="s">
        <v>186</v>
      </c>
      <c r="T767" s="242" t="s">
        <v>186</v>
      </c>
      <c r="U767" s="224">
        <v>0.88</v>
      </c>
      <c r="V767" s="224">
        <f>ROUND(E767*U767,2)</f>
        <v>22</v>
      </c>
      <c r="W767" s="224"/>
      <c r="X767" s="224" t="s">
        <v>217</v>
      </c>
      <c r="Y767" s="224" t="s">
        <v>189</v>
      </c>
      <c r="Z767" s="214"/>
      <c r="AA767" s="214"/>
      <c r="AB767" s="214"/>
      <c r="AC767" s="214"/>
      <c r="AD767" s="214"/>
      <c r="AE767" s="214"/>
      <c r="AF767" s="214"/>
      <c r="AG767" s="214" t="s">
        <v>254</v>
      </c>
      <c r="AH767" s="214"/>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2" x14ac:dyDescent="0.2">
      <c r="A768" s="221"/>
      <c r="B768" s="222"/>
      <c r="C768" s="264" t="s">
        <v>482</v>
      </c>
      <c r="D768" s="256"/>
      <c r="E768" s="257">
        <v>6</v>
      </c>
      <c r="F768" s="224"/>
      <c r="G768" s="224"/>
      <c r="H768" s="224"/>
      <c r="I768" s="224"/>
      <c r="J768" s="224"/>
      <c r="K768" s="224"/>
      <c r="L768" s="224"/>
      <c r="M768" s="224"/>
      <c r="N768" s="223"/>
      <c r="O768" s="223"/>
      <c r="P768" s="223"/>
      <c r="Q768" s="223"/>
      <c r="R768" s="224"/>
      <c r="S768" s="224"/>
      <c r="T768" s="224"/>
      <c r="U768" s="224"/>
      <c r="V768" s="224"/>
      <c r="W768" s="224"/>
      <c r="X768" s="224"/>
      <c r="Y768" s="224"/>
      <c r="Z768" s="214"/>
      <c r="AA768" s="214"/>
      <c r="AB768" s="214"/>
      <c r="AC768" s="214"/>
      <c r="AD768" s="214"/>
      <c r="AE768" s="214"/>
      <c r="AF768" s="214"/>
      <c r="AG768" s="214" t="s">
        <v>260</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21"/>
      <c r="B769" s="222"/>
      <c r="C769" s="264" t="s">
        <v>483</v>
      </c>
      <c r="D769" s="256"/>
      <c r="E769" s="257">
        <v>5</v>
      </c>
      <c r="F769" s="224"/>
      <c r="G769" s="224"/>
      <c r="H769" s="224"/>
      <c r="I769" s="224"/>
      <c r="J769" s="224"/>
      <c r="K769" s="224"/>
      <c r="L769" s="224"/>
      <c r="M769" s="224"/>
      <c r="N769" s="223"/>
      <c r="O769" s="223"/>
      <c r="P769" s="223"/>
      <c r="Q769" s="223"/>
      <c r="R769" s="224"/>
      <c r="S769" s="224"/>
      <c r="T769" s="224"/>
      <c r="U769" s="224"/>
      <c r="V769" s="224"/>
      <c r="W769" s="224"/>
      <c r="X769" s="224"/>
      <c r="Y769" s="224"/>
      <c r="Z769" s="214"/>
      <c r="AA769" s="214"/>
      <c r="AB769" s="214"/>
      <c r="AC769" s="214"/>
      <c r="AD769" s="214"/>
      <c r="AE769" s="214"/>
      <c r="AF769" s="214"/>
      <c r="AG769" s="214" t="s">
        <v>260</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64" t="s">
        <v>484</v>
      </c>
      <c r="D770" s="256"/>
      <c r="E770" s="257">
        <v>14</v>
      </c>
      <c r="F770" s="224"/>
      <c r="G770" s="224"/>
      <c r="H770" s="224"/>
      <c r="I770" s="224"/>
      <c r="J770" s="224"/>
      <c r="K770" s="224"/>
      <c r="L770" s="224"/>
      <c r="M770" s="224"/>
      <c r="N770" s="223"/>
      <c r="O770" s="223"/>
      <c r="P770" s="223"/>
      <c r="Q770" s="223"/>
      <c r="R770" s="224"/>
      <c r="S770" s="224"/>
      <c r="T770" s="224"/>
      <c r="U770" s="224"/>
      <c r="V770" s="224"/>
      <c r="W770" s="224"/>
      <c r="X770" s="224"/>
      <c r="Y770" s="224"/>
      <c r="Z770" s="214"/>
      <c r="AA770" s="214"/>
      <c r="AB770" s="214"/>
      <c r="AC770" s="214"/>
      <c r="AD770" s="214"/>
      <c r="AE770" s="214"/>
      <c r="AF770" s="214"/>
      <c r="AG770" s="214" t="s">
        <v>260</v>
      </c>
      <c r="AH770" s="214">
        <v>0</v>
      </c>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2" x14ac:dyDescent="0.2">
      <c r="A771" s="221"/>
      <c r="B771" s="222"/>
      <c r="C771" s="250"/>
      <c r="D771" s="245"/>
      <c r="E771" s="245"/>
      <c r="F771" s="245"/>
      <c r="G771" s="245"/>
      <c r="H771" s="224"/>
      <c r="I771" s="224"/>
      <c r="J771" s="224"/>
      <c r="K771" s="224"/>
      <c r="L771" s="224"/>
      <c r="M771" s="224"/>
      <c r="N771" s="223"/>
      <c r="O771" s="223"/>
      <c r="P771" s="223"/>
      <c r="Q771" s="223"/>
      <c r="R771" s="224"/>
      <c r="S771" s="224"/>
      <c r="T771" s="224"/>
      <c r="U771" s="224"/>
      <c r="V771" s="224"/>
      <c r="W771" s="224"/>
      <c r="X771" s="224"/>
      <c r="Y771" s="224"/>
      <c r="Z771" s="214"/>
      <c r="AA771" s="214"/>
      <c r="AB771" s="214"/>
      <c r="AC771" s="214"/>
      <c r="AD771" s="214"/>
      <c r="AE771" s="214"/>
      <c r="AF771" s="214"/>
      <c r="AG771" s="214" t="s">
        <v>193</v>
      </c>
      <c r="AH771" s="214"/>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1" x14ac:dyDescent="0.2">
      <c r="A772" s="236">
        <v>41</v>
      </c>
      <c r="B772" s="237" t="s">
        <v>485</v>
      </c>
      <c r="C772" s="248" t="s">
        <v>486</v>
      </c>
      <c r="D772" s="238" t="s">
        <v>480</v>
      </c>
      <c r="E772" s="239">
        <v>6</v>
      </c>
      <c r="F772" s="240"/>
      <c r="G772" s="241">
        <f>ROUND(E772*F772,2)</f>
        <v>0</v>
      </c>
      <c r="H772" s="240"/>
      <c r="I772" s="241">
        <f>ROUND(E772*H772,2)</f>
        <v>0</v>
      </c>
      <c r="J772" s="240"/>
      <c r="K772" s="241">
        <f>ROUND(E772*J772,2)</f>
        <v>0</v>
      </c>
      <c r="L772" s="241">
        <v>21</v>
      </c>
      <c r="M772" s="241">
        <f>G772*(1+L772/100)</f>
        <v>0</v>
      </c>
      <c r="N772" s="239">
        <v>0</v>
      </c>
      <c r="O772" s="239">
        <f>ROUND(E772*N772,2)</f>
        <v>0</v>
      </c>
      <c r="P772" s="239">
        <v>2.9610000000000001E-2</v>
      </c>
      <c r="Q772" s="239">
        <f>ROUND(E772*P772,2)</f>
        <v>0.18</v>
      </c>
      <c r="R772" s="241"/>
      <c r="S772" s="241" t="s">
        <v>213</v>
      </c>
      <c r="T772" s="242" t="s">
        <v>187</v>
      </c>
      <c r="U772" s="224">
        <v>0.51</v>
      </c>
      <c r="V772" s="224">
        <f>ROUND(E772*U772,2)</f>
        <v>3.06</v>
      </c>
      <c r="W772" s="224"/>
      <c r="X772" s="224" t="s">
        <v>217</v>
      </c>
      <c r="Y772" s="224" t="s">
        <v>189</v>
      </c>
      <c r="Z772" s="214"/>
      <c r="AA772" s="214"/>
      <c r="AB772" s="214"/>
      <c r="AC772" s="214"/>
      <c r="AD772" s="214"/>
      <c r="AE772" s="214"/>
      <c r="AF772" s="214"/>
      <c r="AG772" s="214" t="s">
        <v>254</v>
      </c>
      <c r="AH772" s="214"/>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2" x14ac:dyDescent="0.2">
      <c r="A773" s="221"/>
      <c r="B773" s="222"/>
      <c r="C773" s="251"/>
      <c r="D773" s="246"/>
      <c r="E773" s="246"/>
      <c r="F773" s="246"/>
      <c r="G773" s="246"/>
      <c r="H773" s="224"/>
      <c r="I773" s="224"/>
      <c r="J773" s="224"/>
      <c r="K773" s="224"/>
      <c r="L773" s="224"/>
      <c r="M773" s="224"/>
      <c r="N773" s="223"/>
      <c r="O773" s="223"/>
      <c r="P773" s="223"/>
      <c r="Q773" s="223"/>
      <c r="R773" s="224"/>
      <c r="S773" s="224"/>
      <c r="T773" s="224"/>
      <c r="U773" s="224"/>
      <c r="V773" s="224"/>
      <c r="W773" s="224"/>
      <c r="X773" s="224"/>
      <c r="Y773" s="224"/>
      <c r="Z773" s="214"/>
      <c r="AA773" s="214"/>
      <c r="AB773" s="214"/>
      <c r="AC773" s="214"/>
      <c r="AD773" s="214"/>
      <c r="AE773" s="214"/>
      <c r="AF773" s="214"/>
      <c r="AG773" s="214" t="s">
        <v>193</v>
      </c>
      <c r="AH773" s="214"/>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1" x14ac:dyDescent="0.2">
      <c r="A774" s="236">
        <v>42</v>
      </c>
      <c r="B774" s="237" t="s">
        <v>487</v>
      </c>
      <c r="C774" s="248" t="s">
        <v>488</v>
      </c>
      <c r="D774" s="238" t="s">
        <v>480</v>
      </c>
      <c r="E774" s="239">
        <v>6</v>
      </c>
      <c r="F774" s="240"/>
      <c r="G774" s="241">
        <f>ROUND(E774*F774,2)</f>
        <v>0</v>
      </c>
      <c r="H774" s="240"/>
      <c r="I774" s="241">
        <f>ROUND(E774*H774,2)</f>
        <v>0</v>
      </c>
      <c r="J774" s="240"/>
      <c r="K774" s="241">
        <f>ROUND(E774*J774,2)</f>
        <v>0</v>
      </c>
      <c r="L774" s="241">
        <v>21</v>
      </c>
      <c r="M774" s="241">
        <f>G774*(1+L774/100)</f>
        <v>0</v>
      </c>
      <c r="N774" s="239">
        <v>0.02</v>
      </c>
      <c r="O774" s="239">
        <f>ROUND(E774*N774,2)</f>
        <v>0.12</v>
      </c>
      <c r="P774" s="239">
        <v>0</v>
      </c>
      <c r="Q774" s="239">
        <f>ROUND(E774*P774,2)</f>
        <v>0</v>
      </c>
      <c r="R774" s="241"/>
      <c r="S774" s="241" t="s">
        <v>213</v>
      </c>
      <c r="T774" s="242" t="s">
        <v>187</v>
      </c>
      <c r="U774" s="224">
        <v>0.28000000000000003</v>
      </c>
      <c r="V774" s="224">
        <f>ROUND(E774*U774,2)</f>
        <v>1.68</v>
      </c>
      <c r="W774" s="224"/>
      <c r="X774" s="224" t="s">
        <v>217</v>
      </c>
      <c r="Y774" s="224" t="s">
        <v>189</v>
      </c>
      <c r="Z774" s="214"/>
      <c r="AA774" s="214"/>
      <c r="AB774" s="214"/>
      <c r="AC774" s="214"/>
      <c r="AD774" s="214"/>
      <c r="AE774" s="214"/>
      <c r="AF774" s="214"/>
      <c r="AG774" s="214" t="s">
        <v>254</v>
      </c>
      <c r="AH774" s="214"/>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2" x14ac:dyDescent="0.2">
      <c r="A775" s="221"/>
      <c r="B775" s="222"/>
      <c r="C775" s="264" t="s">
        <v>482</v>
      </c>
      <c r="D775" s="256"/>
      <c r="E775" s="257">
        <v>6</v>
      </c>
      <c r="F775" s="224"/>
      <c r="G775" s="224"/>
      <c r="H775" s="224"/>
      <c r="I775" s="224"/>
      <c r="J775" s="224"/>
      <c r="K775" s="224"/>
      <c r="L775" s="224"/>
      <c r="M775" s="224"/>
      <c r="N775" s="223"/>
      <c r="O775" s="223"/>
      <c r="P775" s="223"/>
      <c r="Q775" s="223"/>
      <c r="R775" s="224"/>
      <c r="S775" s="224"/>
      <c r="T775" s="224"/>
      <c r="U775" s="224"/>
      <c r="V775" s="224"/>
      <c r="W775" s="224"/>
      <c r="X775" s="224"/>
      <c r="Y775" s="224"/>
      <c r="Z775" s="214"/>
      <c r="AA775" s="214"/>
      <c r="AB775" s="214"/>
      <c r="AC775" s="214"/>
      <c r="AD775" s="214"/>
      <c r="AE775" s="214"/>
      <c r="AF775" s="214"/>
      <c r="AG775" s="214" t="s">
        <v>260</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2" x14ac:dyDescent="0.2">
      <c r="A776" s="221"/>
      <c r="B776" s="222"/>
      <c r="C776" s="250"/>
      <c r="D776" s="245"/>
      <c r="E776" s="245"/>
      <c r="F776" s="245"/>
      <c r="G776" s="245"/>
      <c r="H776" s="224"/>
      <c r="I776" s="224"/>
      <c r="J776" s="224"/>
      <c r="K776" s="224"/>
      <c r="L776" s="224"/>
      <c r="M776" s="224"/>
      <c r="N776" s="223"/>
      <c r="O776" s="223"/>
      <c r="P776" s="223"/>
      <c r="Q776" s="223"/>
      <c r="R776" s="224"/>
      <c r="S776" s="224"/>
      <c r="T776" s="224"/>
      <c r="U776" s="224"/>
      <c r="V776" s="224"/>
      <c r="W776" s="224"/>
      <c r="X776" s="224"/>
      <c r="Y776" s="224"/>
      <c r="Z776" s="214"/>
      <c r="AA776" s="214"/>
      <c r="AB776" s="214"/>
      <c r="AC776" s="214"/>
      <c r="AD776" s="214"/>
      <c r="AE776" s="214"/>
      <c r="AF776" s="214"/>
      <c r="AG776" s="214" t="s">
        <v>193</v>
      </c>
      <c r="AH776" s="214"/>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1" x14ac:dyDescent="0.2">
      <c r="A777" s="236">
        <v>43</v>
      </c>
      <c r="B777" s="237" t="s">
        <v>489</v>
      </c>
      <c r="C777" s="248" t="s">
        <v>490</v>
      </c>
      <c r="D777" s="238" t="s">
        <v>480</v>
      </c>
      <c r="E777" s="239">
        <v>6</v>
      </c>
      <c r="F777" s="240"/>
      <c r="G777" s="241">
        <f>ROUND(E777*F777,2)</f>
        <v>0</v>
      </c>
      <c r="H777" s="240"/>
      <c r="I777" s="241">
        <f>ROUND(E777*H777,2)</f>
        <v>0</v>
      </c>
      <c r="J777" s="240"/>
      <c r="K777" s="241">
        <f>ROUND(E777*J777,2)</f>
        <v>0</v>
      </c>
      <c r="L777" s="241">
        <v>21</v>
      </c>
      <c r="M777" s="241">
        <f>G777*(1+L777/100)</f>
        <v>0</v>
      </c>
      <c r="N777" s="239">
        <v>2.5000000000000001E-2</v>
      </c>
      <c r="O777" s="239">
        <f>ROUND(E777*N777,2)</f>
        <v>0.15</v>
      </c>
      <c r="P777" s="239">
        <v>0</v>
      </c>
      <c r="Q777" s="239">
        <f>ROUND(E777*P777,2)</f>
        <v>0</v>
      </c>
      <c r="R777" s="241"/>
      <c r="S777" s="241" t="s">
        <v>213</v>
      </c>
      <c r="T777" s="242" t="s">
        <v>187</v>
      </c>
      <c r="U777" s="224">
        <v>0.28000000000000003</v>
      </c>
      <c r="V777" s="224">
        <f>ROUND(E777*U777,2)</f>
        <v>1.68</v>
      </c>
      <c r="W777" s="224"/>
      <c r="X777" s="224" t="s">
        <v>217</v>
      </c>
      <c r="Y777" s="224" t="s">
        <v>189</v>
      </c>
      <c r="Z777" s="214"/>
      <c r="AA777" s="214"/>
      <c r="AB777" s="214"/>
      <c r="AC777" s="214"/>
      <c r="AD777" s="214"/>
      <c r="AE777" s="214"/>
      <c r="AF777" s="214"/>
      <c r="AG777" s="214" t="s">
        <v>254</v>
      </c>
      <c r="AH777" s="214"/>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2" x14ac:dyDescent="0.2">
      <c r="A778" s="221"/>
      <c r="B778" s="222"/>
      <c r="C778" s="264" t="s">
        <v>491</v>
      </c>
      <c r="D778" s="256"/>
      <c r="E778" s="257">
        <v>6</v>
      </c>
      <c r="F778" s="224"/>
      <c r="G778" s="224"/>
      <c r="H778" s="224"/>
      <c r="I778" s="224"/>
      <c r="J778" s="224"/>
      <c r="K778" s="224"/>
      <c r="L778" s="224"/>
      <c r="M778" s="224"/>
      <c r="N778" s="223"/>
      <c r="O778" s="223"/>
      <c r="P778" s="223"/>
      <c r="Q778" s="223"/>
      <c r="R778" s="224"/>
      <c r="S778" s="224"/>
      <c r="T778" s="224"/>
      <c r="U778" s="224"/>
      <c r="V778" s="224"/>
      <c r="W778" s="224"/>
      <c r="X778" s="224"/>
      <c r="Y778" s="224"/>
      <c r="Z778" s="214"/>
      <c r="AA778" s="214"/>
      <c r="AB778" s="214"/>
      <c r="AC778" s="214"/>
      <c r="AD778" s="214"/>
      <c r="AE778" s="214"/>
      <c r="AF778" s="214"/>
      <c r="AG778" s="214" t="s">
        <v>260</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2" x14ac:dyDescent="0.2">
      <c r="A779" s="221"/>
      <c r="B779" s="222"/>
      <c r="C779" s="250"/>
      <c r="D779" s="245"/>
      <c r="E779" s="245"/>
      <c r="F779" s="245"/>
      <c r="G779" s="245"/>
      <c r="H779" s="224"/>
      <c r="I779" s="224"/>
      <c r="J779" s="224"/>
      <c r="K779" s="224"/>
      <c r="L779" s="224"/>
      <c r="M779" s="224"/>
      <c r="N779" s="223"/>
      <c r="O779" s="223"/>
      <c r="P779" s="223"/>
      <c r="Q779" s="223"/>
      <c r="R779" s="224"/>
      <c r="S779" s="224"/>
      <c r="T779" s="224"/>
      <c r="U779" s="224"/>
      <c r="V779" s="224"/>
      <c r="W779" s="224"/>
      <c r="X779" s="224"/>
      <c r="Y779" s="224"/>
      <c r="Z779" s="214"/>
      <c r="AA779" s="214"/>
      <c r="AB779" s="214"/>
      <c r="AC779" s="214"/>
      <c r="AD779" s="214"/>
      <c r="AE779" s="214"/>
      <c r="AF779" s="214"/>
      <c r="AG779" s="214" t="s">
        <v>193</v>
      </c>
      <c r="AH779" s="214"/>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1" x14ac:dyDescent="0.2">
      <c r="A780" s="236">
        <v>44</v>
      </c>
      <c r="B780" s="237" t="s">
        <v>492</v>
      </c>
      <c r="C780" s="248" t="s">
        <v>493</v>
      </c>
      <c r="D780" s="238" t="s">
        <v>480</v>
      </c>
      <c r="E780" s="239">
        <v>5</v>
      </c>
      <c r="F780" s="240"/>
      <c r="G780" s="241">
        <f>ROUND(E780*F780,2)</f>
        <v>0</v>
      </c>
      <c r="H780" s="240"/>
      <c r="I780" s="241">
        <f>ROUND(E780*H780,2)</f>
        <v>0</v>
      </c>
      <c r="J780" s="240"/>
      <c r="K780" s="241">
        <f>ROUND(E780*J780,2)</f>
        <v>0</v>
      </c>
      <c r="L780" s="241">
        <v>21</v>
      </c>
      <c r="M780" s="241">
        <f>G780*(1+L780/100)</f>
        <v>0</v>
      </c>
      <c r="N780" s="239">
        <v>2.5000000000000001E-2</v>
      </c>
      <c r="O780" s="239">
        <f>ROUND(E780*N780,2)</f>
        <v>0.13</v>
      </c>
      <c r="P780" s="239">
        <v>2.5000000000000001E-2</v>
      </c>
      <c r="Q780" s="239">
        <f>ROUND(E780*P780,2)</f>
        <v>0.13</v>
      </c>
      <c r="R780" s="241"/>
      <c r="S780" s="241" t="s">
        <v>213</v>
      </c>
      <c r="T780" s="242" t="s">
        <v>187</v>
      </c>
      <c r="U780" s="224">
        <v>0.28000000000000003</v>
      </c>
      <c r="V780" s="224">
        <f>ROUND(E780*U780,2)</f>
        <v>1.4</v>
      </c>
      <c r="W780" s="224"/>
      <c r="X780" s="224" t="s">
        <v>217</v>
      </c>
      <c r="Y780" s="224" t="s">
        <v>189</v>
      </c>
      <c r="Z780" s="214"/>
      <c r="AA780" s="214"/>
      <c r="AB780" s="214"/>
      <c r="AC780" s="214"/>
      <c r="AD780" s="214"/>
      <c r="AE780" s="214"/>
      <c r="AF780" s="214"/>
      <c r="AG780" s="214" t="s">
        <v>254</v>
      </c>
      <c r="AH780" s="214"/>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2" x14ac:dyDescent="0.2">
      <c r="A781" s="221"/>
      <c r="B781" s="222"/>
      <c r="C781" s="264" t="s">
        <v>483</v>
      </c>
      <c r="D781" s="256"/>
      <c r="E781" s="257">
        <v>5</v>
      </c>
      <c r="F781" s="224"/>
      <c r="G781" s="224"/>
      <c r="H781" s="224"/>
      <c r="I781" s="224"/>
      <c r="J781" s="224"/>
      <c r="K781" s="224"/>
      <c r="L781" s="224"/>
      <c r="M781" s="224"/>
      <c r="N781" s="223"/>
      <c r="O781" s="223"/>
      <c r="P781" s="223"/>
      <c r="Q781" s="223"/>
      <c r="R781" s="224"/>
      <c r="S781" s="224"/>
      <c r="T781" s="224"/>
      <c r="U781" s="224"/>
      <c r="V781" s="224"/>
      <c r="W781" s="224"/>
      <c r="X781" s="224"/>
      <c r="Y781" s="224"/>
      <c r="Z781" s="214"/>
      <c r="AA781" s="214"/>
      <c r="AB781" s="214"/>
      <c r="AC781" s="214"/>
      <c r="AD781" s="214"/>
      <c r="AE781" s="214"/>
      <c r="AF781" s="214"/>
      <c r="AG781" s="214" t="s">
        <v>260</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2" x14ac:dyDescent="0.2">
      <c r="A782" s="221"/>
      <c r="B782" s="222"/>
      <c r="C782" s="250"/>
      <c r="D782" s="245"/>
      <c r="E782" s="245"/>
      <c r="F782" s="245"/>
      <c r="G782" s="245"/>
      <c r="H782" s="224"/>
      <c r="I782" s="224"/>
      <c r="J782" s="224"/>
      <c r="K782" s="224"/>
      <c r="L782" s="224"/>
      <c r="M782" s="224"/>
      <c r="N782" s="223"/>
      <c r="O782" s="223"/>
      <c r="P782" s="223"/>
      <c r="Q782" s="223"/>
      <c r="R782" s="224"/>
      <c r="S782" s="224"/>
      <c r="T782" s="224"/>
      <c r="U782" s="224"/>
      <c r="V782" s="224"/>
      <c r="W782" s="224"/>
      <c r="X782" s="224"/>
      <c r="Y782" s="224"/>
      <c r="Z782" s="214"/>
      <c r="AA782" s="214"/>
      <c r="AB782" s="214"/>
      <c r="AC782" s="214"/>
      <c r="AD782" s="214"/>
      <c r="AE782" s="214"/>
      <c r="AF782" s="214"/>
      <c r="AG782" s="214" t="s">
        <v>193</v>
      </c>
      <c r="AH782" s="214"/>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1" x14ac:dyDescent="0.2">
      <c r="A783" s="236">
        <v>45</v>
      </c>
      <c r="B783" s="237" t="s">
        <v>494</v>
      </c>
      <c r="C783" s="248" t="s">
        <v>495</v>
      </c>
      <c r="D783" s="238" t="s">
        <v>480</v>
      </c>
      <c r="E783" s="239">
        <v>14</v>
      </c>
      <c r="F783" s="240"/>
      <c r="G783" s="241">
        <f>ROUND(E783*F783,2)</f>
        <v>0</v>
      </c>
      <c r="H783" s="240"/>
      <c r="I783" s="241">
        <f>ROUND(E783*H783,2)</f>
        <v>0</v>
      </c>
      <c r="J783" s="240"/>
      <c r="K783" s="241">
        <f>ROUND(E783*J783,2)</f>
        <v>0</v>
      </c>
      <c r="L783" s="241">
        <v>21</v>
      </c>
      <c r="M783" s="241">
        <f>G783*(1+L783/100)</f>
        <v>0</v>
      </c>
      <c r="N783" s="239">
        <v>0.03</v>
      </c>
      <c r="O783" s="239">
        <f>ROUND(E783*N783,2)</f>
        <v>0.42</v>
      </c>
      <c r="P783" s="239">
        <v>0.03</v>
      </c>
      <c r="Q783" s="239">
        <f>ROUND(E783*P783,2)</f>
        <v>0.42</v>
      </c>
      <c r="R783" s="241"/>
      <c r="S783" s="241" t="s">
        <v>213</v>
      </c>
      <c r="T783" s="242" t="s">
        <v>187</v>
      </c>
      <c r="U783" s="224">
        <v>0.28000000000000003</v>
      </c>
      <c r="V783" s="224">
        <f>ROUND(E783*U783,2)</f>
        <v>3.92</v>
      </c>
      <c r="W783" s="224"/>
      <c r="X783" s="224" t="s">
        <v>217</v>
      </c>
      <c r="Y783" s="224" t="s">
        <v>189</v>
      </c>
      <c r="Z783" s="214"/>
      <c r="AA783" s="214"/>
      <c r="AB783" s="214"/>
      <c r="AC783" s="214"/>
      <c r="AD783" s="214"/>
      <c r="AE783" s="214"/>
      <c r="AF783" s="214"/>
      <c r="AG783" s="214" t="s">
        <v>254</v>
      </c>
      <c r="AH783" s="214"/>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2" x14ac:dyDescent="0.2">
      <c r="A784" s="221"/>
      <c r="B784" s="222"/>
      <c r="C784" s="264" t="s">
        <v>484</v>
      </c>
      <c r="D784" s="256"/>
      <c r="E784" s="257">
        <v>14</v>
      </c>
      <c r="F784" s="224"/>
      <c r="G784" s="224"/>
      <c r="H784" s="224"/>
      <c r="I784" s="224"/>
      <c r="J784" s="224"/>
      <c r="K784" s="224"/>
      <c r="L784" s="224"/>
      <c r="M784" s="224"/>
      <c r="N784" s="223"/>
      <c r="O784" s="223"/>
      <c r="P784" s="223"/>
      <c r="Q784" s="223"/>
      <c r="R784" s="224"/>
      <c r="S784" s="224"/>
      <c r="T784" s="224"/>
      <c r="U784" s="224"/>
      <c r="V784" s="224"/>
      <c r="W784" s="224"/>
      <c r="X784" s="224"/>
      <c r="Y784" s="224"/>
      <c r="Z784" s="214"/>
      <c r="AA784" s="214"/>
      <c r="AB784" s="214"/>
      <c r="AC784" s="214"/>
      <c r="AD784" s="214"/>
      <c r="AE784" s="214"/>
      <c r="AF784" s="214"/>
      <c r="AG784" s="214" t="s">
        <v>260</v>
      </c>
      <c r="AH784" s="214">
        <v>0</v>
      </c>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2" x14ac:dyDescent="0.2">
      <c r="A785" s="221"/>
      <c r="B785" s="222"/>
      <c r="C785" s="250"/>
      <c r="D785" s="245"/>
      <c r="E785" s="245"/>
      <c r="F785" s="245"/>
      <c r="G785" s="245"/>
      <c r="H785" s="224"/>
      <c r="I785" s="224"/>
      <c r="J785" s="224"/>
      <c r="K785" s="224"/>
      <c r="L785" s="224"/>
      <c r="M785" s="224"/>
      <c r="N785" s="223"/>
      <c r="O785" s="223"/>
      <c r="P785" s="223"/>
      <c r="Q785" s="223"/>
      <c r="R785" s="224"/>
      <c r="S785" s="224"/>
      <c r="T785" s="224"/>
      <c r="U785" s="224"/>
      <c r="V785" s="224"/>
      <c r="W785" s="224"/>
      <c r="X785" s="224"/>
      <c r="Y785" s="224"/>
      <c r="Z785" s="214"/>
      <c r="AA785" s="214"/>
      <c r="AB785" s="214"/>
      <c r="AC785" s="214"/>
      <c r="AD785" s="214"/>
      <c r="AE785" s="214"/>
      <c r="AF785" s="214"/>
      <c r="AG785" s="214" t="s">
        <v>193</v>
      </c>
      <c r="AH785" s="214"/>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x14ac:dyDescent="0.2">
      <c r="A786" s="229" t="s">
        <v>181</v>
      </c>
      <c r="B786" s="230" t="s">
        <v>142</v>
      </c>
      <c r="C786" s="247" t="s">
        <v>143</v>
      </c>
      <c r="D786" s="231"/>
      <c r="E786" s="232"/>
      <c r="F786" s="233"/>
      <c r="G786" s="233">
        <f>SUMIF(AG787:AG827,"&lt;&gt;NOR",G787:G827)</f>
        <v>0</v>
      </c>
      <c r="H786" s="233"/>
      <c r="I786" s="233">
        <f>SUM(I787:I827)</f>
        <v>0</v>
      </c>
      <c r="J786" s="233"/>
      <c r="K786" s="233">
        <f>SUM(K787:K827)</f>
        <v>0</v>
      </c>
      <c r="L786" s="233"/>
      <c r="M786" s="233">
        <f>SUM(M787:M827)</f>
        <v>0</v>
      </c>
      <c r="N786" s="232"/>
      <c r="O786" s="232">
        <f>SUM(O787:O827)</f>
        <v>1.96</v>
      </c>
      <c r="P786" s="232"/>
      <c r="Q786" s="232">
        <f>SUM(Q787:Q827)</f>
        <v>3.79</v>
      </c>
      <c r="R786" s="233"/>
      <c r="S786" s="233"/>
      <c r="T786" s="234"/>
      <c r="U786" s="228"/>
      <c r="V786" s="228">
        <f>SUM(V787:V827)</f>
        <v>63.76</v>
      </c>
      <c r="W786" s="228"/>
      <c r="X786" s="228"/>
      <c r="Y786" s="228"/>
      <c r="AG786" t="s">
        <v>182</v>
      </c>
    </row>
    <row r="787" spans="1:60" ht="22.5" outlineLevel="1" x14ac:dyDescent="0.2">
      <c r="A787" s="236">
        <v>46</v>
      </c>
      <c r="B787" s="237" t="s">
        <v>496</v>
      </c>
      <c r="C787" s="248" t="s">
        <v>497</v>
      </c>
      <c r="D787" s="238" t="s">
        <v>257</v>
      </c>
      <c r="E787" s="239">
        <v>139.36175</v>
      </c>
      <c r="F787" s="240"/>
      <c r="G787" s="241">
        <f>ROUND(E787*F787,2)</f>
        <v>0</v>
      </c>
      <c r="H787" s="240"/>
      <c r="I787" s="241">
        <f>ROUND(E787*H787,2)</f>
        <v>0</v>
      </c>
      <c r="J787" s="240"/>
      <c r="K787" s="241">
        <f>ROUND(E787*J787,2)</f>
        <v>0</v>
      </c>
      <c r="L787" s="241">
        <v>21</v>
      </c>
      <c r="M787" s="241">
        <f>G787*(1+L787/100)</f>
        <v>0</v>
      </c>
      <c r="N787" s="239">
        <v>1.404E-2</v>
      </c>
      <c r="O787" s="239">
        <f>ROUND(E787*N787,2)</f>
        <v>1.96</v>
      </c>
      <c r="P787" s="239">
        <v>0</v>
      </c>
      <c r="Q787" s="239">
        <f>ROUND(E787*P787,2)</f>
        <v>0</v>
      </c>
      <c r="R787" s="241" t="s">
        <v>498</v>
      </c>
      <c r="S787" s="241" t="s">
        <v>186</v>
      </c>
      <c r="T787" s="242" t="s">
        <v>186</v>
      </c>
      <c r="U787" s="224">
        <v>0.33500000000000002</v>
      </c>
      <c r="V787" s="224">
        <f>ROUND(E787*U787,2)</f>
        <v>46.69</v>
      </c>
      <c r="W787" s="224"/>
      <c r="X787" s="224" t="s">
        <v>217</v>
      </c>
      <c r="Y787" s="224" t="s">
        <v>189</v>
      </c>
      <c r="Z787" s="214"/>
      <c r="AA787" s="214"/>
      <c r="AB787" s="214"/>
      <c r="AC787" s="214"/>
      <c r="AD787" s="214"/>
      <c r="AE787" s="214"/>
      <c r="AF787" s="214"/>
      <c r="AG787" s="214" t="s">
        <v>254</v>
      </c>
      <c r="AH787" s="214"/>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2" x14ac:dyDescent="0.2">
      <c r="A788" s="221"/>
      <c r="B788" s="222"/>
      <c r="C788" s="265" t="s">
        <v>261</v>
      </c>
      <c r="D788" s="258"/>
      <c r="E788" s="259"/>
      <c r="F788" s="224"/>
      <c r="G788" s="224"/>
      <c r="H788" s="224"/>
      <c r="I788" s="224"/>
      <c r="J788" s="224"/>
      <c r="K788" s="224"/>
      <c r="L788" s="224"/>
      <c r="M788" s="224"/>
      <c r="N788" s="223"/>
      <c r="O788" s="223"/>
      <c r="P788" s="223"/>
      <c r="Q788" s="223"/>
      <c r="R788" s="224"/>
      <c r="S788" s="224"/>
      <c r="T788" s="224"/>
      <c r="U788" s="224"/>
      <c r="V788" s="224"/>
      <c r="W788" s="224"/>
      <c r="X788" s="224"/>
      <c r="Y788" s="224"/>
      <c r="Z788" s="214"/>
      <c r="AA788" s="214"/>
      <c r="AB788" s="214"/>
      <c r="AC788" s="214"/>
      <c r="AD788" s="214"/>
      <c r="AE788" s="214"/>
      <c r="AF788" s="214"/>
      <c r="AG788" s="214" t="s">
        <v>260</v>
      </c>
      <c r="AH788" s="214"/>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3" x14ac:dyDescent="0.2">
      <c r="A789" s="221"/>
      <c r="B789" s="222"/>
      <c r="C789" s="266" t="s">
        <v>262</v>
      </c>
      <c r="D789" s="258"/>
      <c r="E789" s="259"/>
      <c r="F789" s="224"/>
      <c r="G789" s="224"/>
      <c r="H789" s="224"/>
      <c r="I789" s="224"/>
      <c r="J789" s="224"/>
      <c r="K789" s="224"/>
      <c r="L789" s="224"/>
      <c r="M789" s="224"/>
      <c r="N789" s="223"/>
      <c r="O789" s="223"/>
      <c r="P789" s="223"/>
      <c r="Q789" s="223"/>
      <c r="R789" s="224"/>
      <c r="S789" s="224"/>
      <c r="T789" s="224"/>
      <c r="U789" s="224"/>
      <c r="V789" s="224"/>
      <c r="W789" s="224"/>
      <c r="X789" s="224"/>
      <c r="Y789" s="224"/>
      <c r="Z789" s="214"/>
      <c r="AA789" s="214"/>
      <c r="AB789" s="214"/>
      <c r="AC789" s="214"/>
      <c r="AD789" s="214"/>
      <c r="AE789" s="214"/>
      <c r="AF789" s="214"/>
      <c r="AG789" s="214" t="s">
        <v>260</v>
      </c>
      <c r="AH789" s="214">
        <v>2</v>
      </c>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3" x14ac:dyDescent="0.2">
      <c r="A790" s="221"/>
      <c r="B790" s="222"/>
      <c r="C790" s="266" t="s">
        <v>263</v>
      </c>
      <c r="D790" s="258"/>
      <c r="E790" s="259"/>
      <c r="F790" s="224"/>
      <c r="G790" s="224"/>
      <c r="H790" s="224"/>
      <c r="I790" s="224"/>
      <c r="J790" s="224"/>
      <c r="K790" s="224"/>
      <c r="L790" s="224"/>
      <c r="M790" s="224"/>
      <c r="N790" s="223"/>
      <c r="O790" s="223"/>
      <c r="P790" s="223"/>
      <c r="Q790" s="223"/>
      <c r="R790" s="224"/>
      <c r="S790" s="224"/>
      <c r="T790" s="224"/>
      <c r="U790" s="224"/>
      <c r="V790" s="224"/>
      <c r="W790" s="224"/>
      <c r="X790" s="224"/>
      <c r="Y790" s="224"/>
      <c r="Z790" s="214"/>
      <c r="AA790" s="214"/>
      <c r="AB790" s="214"/>
      <c r="AC790" s="214"/>
      <c r="AD790" s="214"/>
      <c r="AE790" s="214"/>
      <c r="AF790" s="214"/>
      <c r="AG790" s="214" t="s">
        <v>260</v>
      </c>
      <c r="AH790" s="214">
        <v>2</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3" x14ac:dyDescent="0.2">
      <c r="A791" s="221"/>
      <c r="B791" s="222"/>
      <c r="C791" s="266" t="s">
        <v>499</v>
      </c>
      <c r="D791" s="258"/>
      <c r="E791" s="259">
        <v>47.393500000000003</v>
      </c>
      <c r="F791" s="224"/>
      <c r="G791" s="224"/>
      <c r="H791" s="224"/>
      <c r="I791" s="224"/>
      <c r="J791" s="224"/>
      <c r="K791" s="224"/>
      <c r="L791" s="224"/>
      <c r="M791" s="224"/>
      <c r="N791" s="223"/>
      <c r="O791" s="223"/>
      <c r="P791" s="223"/>
      <c r="Q791" s="223"/>
      <c r="R791" s="224"/>
      <c r="S791" s="224"/>
      <c r="T791" s="224"/>
      <c r="U791" s="224"/>
      <c r="V791" s="224"/>
      <c r="W791" s="224"/>
      <c r="X791" s="224"/>
      <c r="Y791" s="224"/>
      <c r="Z791" s="214"/>
      <c r="AA791" s="214"/>
      <c r="AB791" s="214"/>
      <c r="AC791" s="214"/>
      <c r="AD791" s="214"/>
      <c r="AE791" s="214"/>
      <c r="AF791" s="214"/>
      <c r="AG791" s="214" t="s">
        <v>260</v>
      </c>
      <c r="AH791" s="214">
        <v>2</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66" t="s">
        <v>265</v>
      </c>
      <c r="D792" s="258"/>
      <c r="E792" s="259"/>
      <c r="F792" s="224"/>
      <c r="G792" s="224"/>
      <c r="H792" s="224"/>
      <c r="I792" s="224"/>
      <c r="J792" s="224"/>
      <c r="K792" s="224"/>
      <c r="L792" s="224"/>
      <c r="M792" s="224"/>
      <c r="N792" s="223"/>
      <c r="O792" s="223"/>
      <c r="P792" s="223"/>
      <c r="Q792" s="223"/>
      <c r="R792" s="224"/>
      <c r="S792" s="224"/>
      <c r="T792" s="224"/>
      <c r="U792" s="224"/>
      <c r="V792" s="224"/>
      <c r="W792" s="224"/>
      <c r="X792" s="224"/>
      <c r="Y792" s="224"/>
      <c r="Z792" s="214"/>
      <c r="AA792" s="214"/>
      <c r="AB792" s="214"/>
      <c r="AC792" s="214"/>
      <c r="AD792" s="214"/>
      <c r="AE792" s="214"/>
      <c r="AF792" s="214"/>
      <c r="AG792" s="214" t="s">
        <v>260</v>
      </c>
      <c r="AH792" s="214">
        <v>2</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3" x14ac:dyDescent="0.2">
      <c r="A793" s="221"/>
      <c r="B793" s="222"/>
      <c r="C793" s="266" t="s">
        <v>266</v>
      </c>
      <c r="D793" s="258"/>
      <c r="E793" s="259"/>
      <c r="F793" s="224"/>
      <c r="G793" s="224"/>
      <c r="H793" s="224"/>
      <c r="I793" s="224"/>
      <c r="J793" s="224"/>
      <c r="K793" s="224"/>
      <c r="L793" s="224"/>
      <c r="M793" s="224"/>
      <c r="N793" s="223"/>
      <c r="O793" s="223"/>
      <c r="P793" s="223"/>
      <c r="Q793" s="223"/>
      <c r="R793" s="224"/>
      <c r="S793" s="224"/>
      <c r="T793" s="224"/>
      <c r="U793" s="224"/>
      <c r="V793" s="224"/>
      <c r="W793" s="224"/>
      <c r="X793" s="224"/>
      <c r="Y793" s="224"/>
      <c r="Z793" s="214"/>
      <c r="AA793" s="214"/>
      <c r="AB793" s="214"/>
      <c r="AC793" s="214"/>
      <c r="AD793" s="214"/>
      <c r="AE793" s="214"/>
      <c r="AF793" s="214"/>
      <c r="AG793" s="214" t="s">
        <v>260</v>
      </c>
      <c r="AH793" s="214">
        <v>2</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3" x14ac:dyDescent="0.2">
      <c r="A794" s="221"/>
      <c r="B794" s="222"/>
      <c r="C794" s="266" t="s">
        <v>263</v>
      </c>
      <c r="D794" s="258"/>
      <c r="E794" s="259"/>
      <c r="F794" s="224"/>
      <c r="G794" s="224"/>
      <c r="H794" s="224"/>
      <c r="I794" s="224"/>
      <c r="J794" s="224"/>
      <c r="K794" s="224"/>
      <c r="L794" s="224"/>
      <c r="M794" s="224"/>
      <c r="N794" s="223"/>
      <c r="O794" s="223"/>
      <c r="P794" s="223"/>
      <c r="Q794" s="223"/>
      <c r="R794" s="224"/>
      <c r="S794" s="224"/>
      <c r="T794" s="224"/>
      <c r="U794" s="224"/>
      <c r="V794" s="224"/>
      <c r="W794" s="224"/>
      <c r="X794" s="224"/>
      <c r="Y794" s="224"/>
      <c r="Z794" s="214"/>
      <c r="AA794" s="214"/>
      <c r="AB794" s="214"/>
      <c r="AC794" s="214"/>
      <c r="AD794" s="214"/>
      <c r="AE794" s="214"/>
      <c r="AF794" s="214"/>
      <c r="AG794" s="214" t="s">
        <v>260</v>
      </c>
      <c r="AH794" s="214">
        <v>2</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3" x14ac:dyDescent="0.2">
      <c r="A795" s="221"/>
      <c r="B795" s="222"/>
      <c r="C795" s="266" t="s">
        <v>500</v>
      </c>
      <c r="D795" s="258"/>
      <c r="E795" s="259">
        <v>59.323</v>
      </c>
      <c r="F795" s="224"/>
      <c r="G795" s="224"/>
      <c r="H795" s="224"/>
      <c r="I795" s="224"/>
      <c r="J795" s="224"/>
      <c r="K795" s="224"/>
      <c r="L795" s="224"/>
      <c r="M795" s="224"/>
      <c r="N795" s="223"/>
      <c r="O795" s="223"/>
      <c r="P795" s="223"/>
      <c r="Q795" s="223"/>
      <c r="R795" s="224"/>
      <c r="S795" s="224"/>
      <c r="T795" s="224"/>
      <c r="U795" s="224"/>
      <c r="V795" s="224"/>
      <c r="W795" s="224"/>
      <c r="X795" s="224"/>
      <c r="Y795" s="224"/>
      <c r="Z795" s="214"/>
      <c r="AA795" s="214"/>
      <c r="AB795" s="214"/>
      <c r="AC795" s="214"/>
      <c r="AD795" s="214"/>
      <c r="AE795" s="214"/>
      <c r="AF795" s="214"/>
      <c r="AG795" s="214" t="s">
        <v>260</v>
      </c>
      <c r="AH795" s="214">
        <v>2</v>
      </c>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3" x14ac:dyDescent="0.2">
      <c r="A796" s="221"/>
      <c r="B796" s="222"/>
      <c r="C796" s="266" t="s">
        <v>501</v>
      </c>
      <c r="D796" s="258"/>
      <c r="E796" s="259">
        <v>6.82</v>
      </c>
      <c r="F796" s="224"/>
      <c r="G796" s="224"/>
      <c r="H796" s="224"/>
      <c r="I796" s="224"/>
      <c r="J796" s="224"/>
      <c r="K796" s="224"/>
      <c r="L796" s="224"/>
      <c r="M796" s="224"/>
      <c r="N796" s="223"/>
      <c r="O796" s="223"/>
      <c r="P796" s="223"/>
      <c r="Q796" s="223"/>
      <c r="R796" s="224"/>
      <c r="S796" s="224"/>
      <c r="T796" s="224"/>
      <c r="U796" s="224"/>
      <c r="V796" s="224"/>
      <c r="W796" s="224"/>
      <c r="X796" s="224"/>
      <c r="Y796" s="224"/>
      <c r="Z796" s="214"/>
      <c r="AA796" s="214"/>
      <c r="AB796" s="214"/>
      <c r="AC796" s="214"/>
      <c r="AD796" s="214"/>
      <c r="AE796" s="214"/>
      <c r="AF796" s="214"/>
      <c r="AG796" s="214" t="s">
        <v>260</v>
      </c>
      <c r="AH796" s="214">
        <v>2</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3" x14ac:dyDescent="0.2">
      <c r="A797" s="221"/>
      <c r="B797" s="222"/>
      <c r="C797" s="266" t="s">
        <v>265</v>
      </c>
      <c r="D797" s="258"/>
      <c r="E797" s="259"/>
      <c r="F797" s="224"/>
      <c r="G797" s="224"/>
      <c r="H797" s="224"/>
      <c r="I797" s="224"/>
      <c r="J797" s="224"/>
      <c r="K797" s="224"/>
      <c r="L797" s="224"/>
      <c r="M797" s="224"/>
      <c r="N797" s="223"/>
      <c r="O797" s="223"/>
      <c r="P797" s="223"/>
      <c r="Q797" s="223"/>
      <c r="R797" s="224"/>
      <c r="S797" s="224"/>
      <c r="T797" s="224"/>
      <c r="U797" s="224"/>
      <c r="V797" s="224"/>
      <c r="W797" s="224"/>
      <c r="X797" s="224"/>
      <c r="Y797" s="224"/>
      <c r="Z797" s="214"/>
      <c r="AA797" s="214"/>
      <c r="AB797" s="214"/>
      <c r="AC797" s="214"/>
      <c r="AD797" s="214"/>
      <c r="AE797" s="214"/>
      <c r="AF797" s="214"/>
      <c r="AG797" s="214" t="s">
        <v>260</v>
      </c>
      <c r="AH797" s="214">
        <v>2</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3" x14ac:dyDescent="0.2">
      <c r="A798" s="221"/>
      <c r="B798" s="222"/>
      <c r="C798" s="266" t="s">
        <v>269</v>
      </c>
      <c r="D798" s="258"/>
      <c r="E798" s="259"/>
      <c r="F798" s="224"/>
      <c r="G798" s="224"/>
      <c r="H798" s="224"/>
      <c r="I798" s="224"/>
      <c r="J798" s="224"/>
      <c r="K798" s="224"/>
      <c r="L798" s="224"/>
      <c r="M798" s="224"/>
      <c r="N798" s="223"/>
      <c r="O798" s="223"/>
      <c r="P798" s="223"/>
      <c r="Q798" s="223"/>
      <c r="R798" s="224"/>
      <c r="S798" s="224"/>
      <c r="T798" s="224"/>
      <c r="U798" s="224"/>
      <c r="V798" s="224"/>
      <c r="W798" s="224"/>
      <c r="X798" s="224"/>
      <c r="Y798" s="224"/>
      <c r="Z798" s="214"/>
      <c r="AA798" s="214"/>
      <c r="AB798" s="214"/>
      <c r="AC798" s="214"/>
      <c r="AD798" s="214"/>
      <c r="AE798" s="214"/>
      <c r="AF798" s="214"/>
      <c r="AG798" s="214" t="s">
        <v>260</v>
      </c>
      <c r="AH798" s="214">
        <v>2</v>
      </c>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3" x14ac:dyDescent="0.2">
      <c r="A799" s="221"/>
      <c r="B799" s="222"/>
      <c r="C799" s="266" t="s">
        <v>263</v>
      </c>
      <c r="D799" s="258"/>
      <c r="E799" s="259"/>
      <c r="F799" s="224"/>
      <c r="G799" s="224"/>
      <c r="H799" s="224"/>
      <c r="I799" s="224"/>
      <c r="J799" s="224"/>
      <c r="K799" s="224"/>
      <c r="L799" s="224"/>
      <c r="M799" s="224"/>
      <c r="N799" s="223"/>
      <c r="O799" s="223"/>
      <c r="P799" s="223"/>
      <c r="Q799" s="223"/>
      <c r="R799" s="224"/>
      <c r="S799" s="224"/>
      <c r="T799" s="224"/>
      <c r="U799" s="224"/>
      <c r="V799" s="224"/>
      <c r="W799" s="224"/>
      <c r="X799" s="224"/>
      <c r="Y799" s="224"/>
      <c r="Z799" s="214"/>
      <c r="AA799" s="214"/>
      <c r="AB799" s="214"/>
      <c r="AC799" s="214"/>
      <c r="AD799" s="214"/>
      <c r="AE799" s="214"/>
      <c r="AF799" s="214"/>
      <c r="AG799" s="214" t="s">
        <v>260</v>
      </c>
      <c r="AH799" s="214">
        <v>2</v>
      </c>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3" x14ac:dyDescent="0.2">
      <c r="A800" s="221"/>
      <c r="B800" s="222"/>
      <c r="C800" s="266" t="s">
        <v>502</v>
      </c>
      <c r="D800" s="258"/>
      <c r="E800" s="259">
        <v>5.1920000000000002</v>
      </c>
      <c r="F800" s="224"/>
      <c r="G800" s="224"/>
      <c r="H800" s="224"/>
      <c r="I800" s="224"/>
      <c r="J800" s="224"/>
      <c r="K800" s="224"/>
      <c r="L800" s="224"/>
      <c r="M800" s="224"/>
      <c r="N800" s="223"/>
      <c r="O800" s="223"/>
      <c r="P800" s="223"/>
      <c r="Q800" s="223"/>
      <c r="R800" s="224"/>
      <c r="S800" s="224"/>
      <c r="T800" s="224"/>
      <c r="U800" s="224"/>
      <c r="V800" s="224"/>
      <c r="W800" s="224"/>
      <c r="X800" s="224"/>
      <c r="Y800" s="224"/>
      <c r="Z800" s="214"/>
      <c r="AA800" s="214"/>
      <c r="AB800" s="214"/>
      <c r="AC800" s="214"/>
      <c r="AD800" s="214"/>
      <c r="AE800" s="214"/>
      <c r="AF800" s="214"/>
      <c r="AG800" s="214" t="s">
        <v>260</v>
      </c>
      <c r="AH800" s="214">
        <v>2</v>
      </c>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3" x14ac:dyDescent="0.2">
      <c r="A801" s="221"/>
      <c r="B801" s="222"/>
      <c r="C801" s="266" t="s">
        <v>265</v>
      </c>
      <c r="D801" s="258"/>
      <c r="E801" s="259"/>
      <c r="F801" s="224"/>
      <c r="G801" s="224"/>
      <c r="H801" s="224"/>
      <c r="I801" s="224"/>
      <c r="J801" s="224"/>
      <c r="K801" s="224"/>
      <c r="L801" s="224"/>
      <c r="M801" s="224"/>
      <c r="N801" s="223"/>
      <c r="O801" s="223"/>
      <c r="P801" s="223"/>
      <c r="Q801" s="223"/>
      <c r="R801" s="224"/>
      <c r="S801" s="224"/>
      <c r="T801" s="224"/>
      <c r="U801" s="224"/>
      <c r="V801" s="224"/>
      <c r="W801" s="224"/>
      <c r="X801" s="224"/>
      <c r="Y801" s="224"/>
      <c r="Z801" s="214"/>
      <c r="AA801" s="214"/>
      <c r="AB801" s="214"/>
      <c r="AC801" s="214"/>
      <c r="AD801" s="214"/>
      <c r="AE801" s="214"/>
      <c r="AF801" s="214"/>
      <c r="AG801" s="214" t="s">
        <v>260</v>
      </c>
      <c r="AH801" s="214">
        <v>2</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3" x14ac:dyDescent="0.2">
      <c r="A802" s="221"/>
      <c r="B802" s="222"/>
      <c r="C802" s="266" t="s">
        <v>271</v>
      </c>
      <c r="D802" s="258"/>
      <c r="E802" s="259"/>
      <c r="F802" s="224"/>
      <c r="G802" s="224"/>
      <c r="H802" s="224"/>
      <c r="I802" s="224"/>
      <c r="J802" s="224"/>
      <c r="K802" s="224"/>
      <c r="L802" s="224"/>
      <c r="M802" s="224"/>
      <c r="N802" s="223"/>
      <c r="O802" s="223"/>
      <c r="P802" s="223"/>
      <c r="Q802" s="223"/>
      <c r="R802" s="224"/>
      <c r="S802" s="224"/>
      <c r="T802" s="224"/>
      <c r="U802" s="224"/>
      <c r="V802" s="224"/>
      <c r="W802" s="224"/>
      <c r="X802" s="224"/>
      <c r="Y802" s="224"/>
      <c r="Z802" s="214"/>
      <c r="AA802" s="214"/>
      <c r="AB802" s="214"/>
      <c r="AC802" s="214"/>
      <c r="AD802" s="214"/>
      <c r="AE802" s="214"/>
      <c r="AF802" s="214"/>
      <c r="AG802" s="214" t="s">
        <v>260</v>
      </c>
      <c r="AH802" s="214">
        <v>2</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3" x14ac:dyDescent="0.2">
      <c r="A803" s="221"/>
      <c r="B803" s="222"/>
      <c r="C803" s="266" t="s">
        <v>263</v>
      </c>
      <c r="D803" s="258"/>
      <c r="E803" s="259"/>
      <c r="F803" s="224"/>
      <c r="G803" s="224"/>
      <c r="H803" s="224"/>
      <c r="I803" s="224"/>
      <c r="J803" s="224"/>
      <c r="K803" s="224"/>
      <c r="L803" s="224"/>
      <c r="M803" s="224"/>
      <c r="N803" s="223"/>
      <c r="O803" s="223"/>
      <c r="P803" s="223"/>
      <c r="Q803" s="223"/>
      <c r="R803" s="224"/>
      <c r="S803" s="224"/>
      <c r="T803" s="224"/>
      <c r="U803" s="224"/>
      <c r="V803" s="224"/>
      <c r="W803" s="224"/>
      <c r="X803" s="224"/>
      <c r="Y803" s="224"/>
      <c r="Z803" s="214"/>
      <c r="AA803" s="214"/>
      <c r="AB803" s="214"/>
      <c r="AC803" s="214"/>
      <c r="AD803" s="214"/>
      <c r="AE803" s="214"/>
      <c r="AF803" s="214"/>
      <c r="AG803" s="214" t="s">
        <v>260</v>
      </c>
      <c r="AH803" s="214">
        <v>2</v>
      </c>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3" x14ac:dyDescent="0.2">
      <c r="A804" s="221"/>
      <c r="B804" s="222"/>
      <c r="C804" s="266" t="s">
        <v>503</v>
      </c>
      <c r="D804" s="258"/>
      <c r="E804" s="259">
        <v>7.9640000000000004</v>
      </c>
      <c r="F804" s="224"/>
      <c r="G804" s="224"/>
      <c r="H804" s="224"/>
      <c r="I804" s="224"/>
      <c r="J804" s="224"/>
      <c r="K804" s="224"/>
      <c r="L804" s="224"/>
      <c r="M804" s="224"/>
      <c r="N804" s="223"/>
      <c r="O804" s="223"/>
      <c r="P804" s="223"/>
      <c r="Q804" s="223"/>
      <c r="R804" s="224"/>
      <c r="S804" s="224"/>
      <c r="T804" s="224"/>
      <c r="U804" s="224"/>
      <c r="V804" s="224"/>
      <c r="W804" s="224"/>
      <c r="X804" s="224"/>
      <c r="Y804" s="224"/>
      <c r="Z804" s="214"/>
      <c r="AA804" s="214"/>
      <c r="AB804" s="214"/>
      <c r="AC804" s="214"/>
      <c r="AD804" s="214"/>
      <c r="AE804" s="214"/>
      <c r="AF804" s="214"/>
      <c r="AG804" s="214" t="s">
        <v>260</v>
      </c>
      <c r="AH804" s="214">
        <v>2</v>
      </c>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3" x14ac:dyDescent="0.2">
      <c r="A805" s="221"/>
      <c r="B805" s="222"/>
      <c r="C805" s="267" t="s">
        <v>274</v>
      </c>
      <c r="D805" s="260"/>
      <c r="E805" s="261">
        <v>126.6925</v>
      </c>
      <c r="F805" s="224"/>
      <c r="G805" s="224"/>
      <c r="H805" s="224"/>
      <c r="I805" s="224"/>
      <c r="J805" s="224"/>
      <c r="K805" s="224"/>
      <c r="L805" s="224"/>
      <c r="M805" s="224"/>
      <c r="N805" s="223"/>
      <c r="O805" s="223"/>
      <c r="P805" s="223"/>
      <c r="Q805" s="223"/>
      <c r="R805" s="224"/>
      <c r="S805" s="224"/>
      <c r="T805" s="224"/>
      <c r="U805" s="224"/>
      <c r="V805" s="224"/>
      <c r="W805" s="224"/>
      <c r="X805" s="224"/>
      <c r="Y805" s="224"/>
      <c r="Z805" s="214"/>
      <c r="AA805" s="214"/>
      <c r="AB805" s="214"/>
      <c r="AC805" s="214"/>
      <c r="AD805" s="214"/>
      <c r="AE805" s="214"/>
      <c r="AF805" s="214"/>
      <c r="AG805" s="214" t="s">
        <v>260</v>
      </c>
      <c r="AH805" s="214">
        <v>3</v>
      </c>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3" x14ac:dyDescent="0.2">
      <c r="A806" s="221"/>
      <c r="B806" s="222"/>
      <c r="C806" s="265" t="s">
        <v>275</v>
      </c>
      <c r="D806" s="258"/>
      <c r="E806" s="259"/>
      <c r="F806" s="224"/>
      <c r="G806" s="224"/>
      <c r="H806" s="224"/>
      <c r="I806" s="224"/>
      <c r="J806" s="224"/>
      <c r="K806" s="224"/>
      <c r="L806" s="224"/>
      <c r="M806" s="224"/>
      <c r="N806" s="223"/>
      <c r="O806" s="223"/>
      <c r="P806" s="223"/>
      <c r="Q806" s="223"/>
      <c r="R806" s="224"/>
      <c r="S806" s="224"/>
      <c r="T806" s="224"/>
      <c r="U806" s="224"/>
      <c r="V806" s="224"/>
      <c r="W806" s="224"/>
      <c r="X806" s="224"/>
      <c r="Y806" s="224"/>
      <c r="Z806" s="214"/>
      <c r="AA806" s="214"/>
      <c r="AB806" s="214"/>
      <c r="AC806" s="214"/>
      <c r="AD806" s="214"/>
      <c r="AE806" s="214"/>
      <c r="AF806" s="214"/>
      <c r="AG806" s="214" t="s">
        <v>260</v>
      </c>
      <c r="AH806" s="214"/>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3" x14ac:dyDescent="0.2">
      <c r="A807" s="221"/>
      <c r="B807" s="222"/>
      <c r="C807" s="264" t="s">
        <v>504</v>
      </c>
      <c r="D807" s="256"/>
      <c r="E807" s="257">
        <v>139.36175</v>
      </c>
      <c r="F807" s="224"/>
      <c r="G807" s="224"/>
      <c r="H807" s="224"/>
      <c r="I807" s="224"/>
      <c r="J807" s="224"/>
      <c r="K807" s="224"/>
      <c r="L807" s="224"/>
      <c r="M807" s="224"/>
      <c r="N807" s="223"/>
      <c r="O807" s="223"/>
      <c r="P807" s="223"/>
      <c r="Q807" s="223"/>
      <c r="R807" s="224"/>
      <c r="S807" s="224"/>
      <c r="T807" s="224"/>
      <c r="U807" s="224"/>
      <c r="V807" s="224"/>
      <c r="W807" s="224"/>
      <c r="X807" s="224"/>
      <c r="Y807" s="224"/>
      <c r="Z807" s="214"/>
      <c r="AA807" s="214"/>
      <c r="AB807" s="214"/>
      <c r="AC807" s="214"/>
      <c r="AD807" s="214"/>
      <c r="AE807" s="214"/>
      <c r="AF807" s="214"/>
      <c r="AG807" s="214" t="s">
        <v>260</v>
      </c>
      <c r="AH807" s="214">
        <v>0</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2" x14ac:dyDescent="0.2">
      <c r="A808" s="221"/>
      <c r="B808" s="222"/>
      <c r="C808" s="250"/>
      <c r="D808" s="245"/>
      <c r="E808" s="245"/>
      <c r="F808" s="245"/>
      <c r="G808" s="245"/>
      <c r="H808" s="224"/>
      <c r="I808" s="224"/>
      <c r="J808" s="224"/>
      <c r="K808" s="224"/>
      <c r="L808" s="224"/>
      <c r="M808" s="224"/>
      <c r="N808" s="223"/>
      <c r="O808" s="223"/>
      <c r="P808" s="223"/>
      <c r="Q808" s="223"/>
      <c r="R808" s="224"/>
      <c r="S808" s="224"/>
      <c r="T808" s="224"/>
      <c r="U808" s="224"/>
      <c r="V808" s="224"/>
      <c r="W808" s="224"/>
      <c r="X808" s="224"/>
      <c r="Y808" s="224"/>
      <c r="Z808" s="214"/>
      <c r="AA808" s="214"/>
      <c r="AB808" s="214"/>
      <c r="AC808" s="214"/>
      <c r="AD808" s="214"/>
      <c r="AE808" s="214"/>
      <c r="AF808" s="214"/>
      <c r="AG808" s="214" t="s">
        <v>193</v>
      </c>
      <c r="AH808" s="214"/>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1" x14ac:dyDescent="0.2">
      <c r="A809" s="236">
        <v>47</v>
      </c>
      <c r="B809" s="237" t="s">
        <v>505</v>
      </c>
      <c r="C809" s="248" t="s">
        <v>506</v>
      </c>
      <c r="D809" s="238" t="s">
        <v>257</v>
      </c>
      <c r="E809" s="239">
        <v>189.68729999999999</v>
      </c>
      <c r="F809" s="240"/>
      <c r="G809" s="241">
        <f>ROUND(E809*F809,2)</f>
        <v>0</v>
      </c>
      <c r="H809" s="240"/>
      <c r="I809" s="241">
        <f>ROUND(E809*H809,2)</f>
        <v>0</v>
      </c>
      <c r="J809" s="240"/>
      <c r="K809" s="241">
        <f>ROUND(E809*J809,2)</f>
        <v>0</v>
      </c>
      <c r="L809" s="241">
        <v>21</v>
      </c>
      <c r="M809" s="241">
        <f>G809*(1+L809/100)</f>
        <v>0</v>
      </c>
      <c r="N809" s="239">
        <v>0</v>
      </c>
      <c r="O809" s="239">
        <f>ROUND(E809*N809,2)</f>
        <v>0</v>
      </c>
      <c r="P809" s="239">
        <v>0.02</v>
      </c>
      <c r="Q809" s="239">
        <f>ROUND(E809*P809,2)</f>
        <v>3.79</v>
      </c>
      <c r="R809" s="241"/>
      <c r="S809" s="241" t="s">
        <v>213</v>
      </c>
      <c r="T809" s="242" t="s">
        <v>507</v>
      </c>
      <c r="U809" s="224">
        <v>0.09</v>
      </c>
      <c r="V809" s="224">
        <f>ROUND(E809*U809,2)</f>
        <v>17.07</v>
      </c>
      <c r="W809" s="224"/>
      <c r="X809" s="224" t="s">
        <v>217</v>
      </c>
      <c r="Y809" s="224" t="s">
        <v>189</v>
      </c>
      <c r="Z809" s="214"/>
      <c r="AA809" s="214"/>
      <c r="AB809" s="214"/>
      <c r="AC809" s="214"/>
      <c r="AD809" s="214"/>
      <c r="AE809" s="214"/>
      <c r="AF809" s="214"/>
      <c r="AG809" s="214" t="s">
        <v>254</v>
      </c>
      <c r="AH809" s="214"/>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2" x14ac:dyDescent="0.2">
      <c r="A810" s="221"/>
      <c r="B810" s="222"/>
      <c r="C810" s="264" t="s">
        <v>309</v>
      </c>
      <c r="D810" s="256"/>
      <c r="E810" s="257"/>
      <c r="F810" s="224"/>
      <c r="G810" s="224"/>
      <c r="H810" s="224"/>
      <c r="I810" s="224"/>
      <c r="J810" s="224"/>
      <c r="K810" s="224"/>
      <c r="L810" s="224"/>
      <c r="M810" s="224"/>
      <c r="N810" s="223"/>
      <c r="O810" s="223"/>
      <c r="P810" s="223"/>
      <c r="Q810" s="223"/>
      <c r="R810" s="224"/>
      <c r="S810" s="224"/>
      <c r="T810" s="224"/>
      <c r="U810" s="224"/>
      <c r="V810" s="224"/>
      <c r="W810" s="224"/>
      <c r="X810" s="224"/>
      <c r="Y810" s="224"/>
      <c r="Z810" s="214"/>
      <c r="AA810" s="214"/>
      <c r="AB810" s="214"/>
      <c r="AC810" s="214"/>
      <c r="AD810" s="214"/>
      <c r="AE810" s="214"/>
      <c r="AF810" s="214"/>
      <c r="AG810" s="214" t="s">
        <v>260</v>
      </c>
      <c r="AH810" s="214">
        <v>0</v>
      </c>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3" x14ac:dyDescent="0.2">
      <c r="A811" s="221"/>
      <c r="B811" s="222"/>
      <c r="C811" s="264" t="s">
        <v>306</v>
      </c>
      <c r="D811" s="256"/>
      <c r="E811" s="257"/>
      <c r="F811" s="224"/>
      <c r="G811" s="224"/>
      <c r="H811" s="224"/>
      <c r="I811" s="224"/>
      <c r="J811" s="224"/>
      <c r="K811" s="224"/>
      <c r="L811" s="224"/>
      <c r="M811" s="224"/>
      <c r="N811" s="223"/>
      <c r="O811" s="223"/>
      <c r="P811" s="223"/>
      <c r="Q811" s="223"/>
      <c r="R811" s="224"/>
      <c r="S811" s="224"/>
      <c r="T811" s="224"/>
      <c r="U811" s="224"/>
      <c r="V811" s="224"/>
      <c r="W811" s="224"/>
      <c r="X811" s="224"/>
      <c r="Y811" s="224"/>
      <c r="Z811" s="214"/>
      <c r="AA811" s="214"/>
      <c r="AB811" s="214"/>
      <c r="AC811" s="214"/>
      <c r="AD811" s="214"/>
      <c r="AE811" s="214"/>
      <c r="AF811" s="214"/>
      <c r="AG811" s="214" t="s">
        <v>260</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3" x14ac:dyDescent="0.2">
      <c r="A812" s="221"/>
      <c r="B812" s="222"/>
      <c r="C812" s="264" t="s">
        <v>443</v>
      </c>
      <c r="D812" s="256"/>
      <c r="E812" s="257"/>
      <c r="F812" s="224"/>
      <c r="G812" s="224"/>
      <c r="H812" s="224"/>
      <c r="I812" s="224"/>
      <c r="J812" s="224"/>
      <c r="K812" s="224"/>
      <c r="L812" s="224"/>
      <c r="M812" s="224"/>
      <c r="N812" s="223"/>
      <c r="O812" s="223"/>
      <c r="P812" s="223"/>
      <c r="Q812" s="223"/>
      <c r="R812" s="224"/>
      <c r="S812" s="224"/>
      <c r="T812" s="224"/>
      <c r="U812" s="224"/>
      <c r="V812" s="224"/>
      <c r="W812" s="224"/>
      <c r="X812" s="224"/>
      <c r="Y812" s="224"/>
      <c r="Z812" s="214"/>
      <c r="AA812" s="214"/>
      <c r="AB812" s="214"/>
      <c r="AC812" s="214"/>
      <c r="AD812" s="214"/>
      <c r="AE812" s="214"/>
      <c r="AF812" s="214"/>
      <c r="AG812" s="214" t="s">
        <v>260</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3" x14ac:dyDescent="0.2">
      <c r="A813" s="221"/>
      <c r="B813" s="222"/>
      <c r="C813" s="264" t="s">
        <v>308</v>
      </c>
      <c r="D813" s="256"/>
      <c r="E813" s="257">
        <v>70.142380000000003</v>
      </c>
      <c r="F813" s="224"/>
      <c r="G813" s="224"/>
      <c r="H813" s="224"/>
      <c r="I813" s="224"/>
      <c r="J813" s="224"/>
      <c r="K813" s="224"/>
      <c r="L813" s="224"/>
      <c r="M813" s="224"/>
      <c r="N813" s="223"/>
      <c r="O813" s="223"/>
      <c r="P813" s="223"/>
      <c r="Q813" s="223"/>
      <c r="R813" s="224"/>
      <c r="S813" s="224"/>
      <c r="T813" s="224"/>
      <c r="U813" s="224"/>
      <c r="V813" s="224"/>
      <c r="W813" s="224"/>
      <c r="X813" s="224"/>
      <c r="Y813" s="224"/>
      <c r="Z813" s="214"/>
      <c r="AA813" s="214"/>
      <c r="AB813" s="214"/>
      <c r="AC813" s="214"/>
      <c r="AD813" s="214"/>
      <c r="AE813" s="214"/>
      <c r="AF813" s="214"/>
      <c r="AG813" s="214" t="s">
        <v>260</v>
      </c>
      <c r="AH813" s="214">
        <v>0</v>
      </c>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3" x14ac:dyDescent="0.2">
      <c r="A814" s="221"/>
      <c r="B814" s="222"/>
      <c r="C814" s="264" t="s">
        <v>309</v>
      </c>
      <c r="D814" s="256"/>
      <c r="E814" s="257"/>
      <c r="F814" s="224"/>
      <c r="G814" s="224"/>
      <c r="H814" s="224"/>
      <c r="I814" s="224"/>
      <c r="J814" s="224"/>
      <c r="K814" s="224"/>
      <c r="L814" s="224"/>
      <c r="M814" s="224"/>
      <c r="N814" s="223"/>
      <c r="O814" s="223"/>
      <c r="P814" s="223"/>
      <c r="Q814" s="223"/>
      <c r="R814" s="224"/>
      <c r="S814" s="224"/>
      <c r="T814" s="224"/>
      <c r="U814" s="224"/>
      <c r="V814" s="224"/>
      <c r="W814" s="224"/>
      <c r="X814" s="224"/>
      <c r="Y814" s="224"/>
      <c r="Z814" s="214"/>
      <c r="AA814" s="214"/>
      <c r="AB814" s="214"/>
      <c r="AC814" s="214"/>
      <c r="AD814" s="214"/>
      <c r="AE814" s="214"/>
      <c r="AF814" s="214"/>
      <c r="AG814" s="214" t="s">
        <v>260</v>
      </c>
      <c r="AH814" s="214">
        <v>0</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3" x14ac:dyDescent="0.2">
      <c r="A815" s="221"/>
      <c r="B815" s="222"/>
      <c r="C815" s="264" t="s">
        <v>310</v>
      </c>
      <c r="D815" s="256"/>
      <c r="E815" s="257"/>
      <c r="F815" s="224"/>
      <c r="G815" s="224"/>
      <c r="H815" s="224"/>
      <c r="I815" s="224"/>
      <c r="J815" s="224"/>
      <c r="K815" s="224"/>
      <c r="L815" s="224"/>
      <c r="M815" s="224"/>
      <c r="N815" s="223"/>
      <c r="O815" s="223"/>
      <c r="P815" s="223"/>
      <c r="Q815" s="223"/>
      <c r="R815" s="224"/>
      <c r="S815" s="224"/>
      <c r="T815" s="224"/>
      <c r="U815" s="224"/>
      <c r="V815" s="224"/>
      <c r="W815" s="224"/>
      <c r="X815" s="224"/>
      <c r="Y815" s="224"/>
      <c r="Z815" s="214"/>
      <c r="AA815" s="214"/>
      <c r="AB815" s="214"/>
      <c r="AC815" s="214"/>
      <c r="AD815" s="214"/>
      <c r="AE815" s="214"/>
      <c r="AF815" s="214"/>
      <c r="AG815" s="214" t="s">
        <v>260</v>
      </c>
      <c r="AH815" s="214">
        <v>0</v>
      </c>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3" x14ac:dyDescent="0.2">
      <c r="A816" s="221"/>
      <c r="B816" s="222"/>
      <c r="C816" s="264" t="s">
        <v>443</v>
      </c>
      <c r="D816" s="256"/>
      <c r="E816" s="257"/>
      <c r="F816" s="224"/>
      <c r="G816" s="224"/>
      <c r="H816" s="224"/>
      <c r="I816" s="224"/>
      <c r="J816" s="224"/>
      <c r="K816" s="224"/>
      <c r="L816" s="224"/>
      <c r="M816" s="224"/>
      <c r="N816" s="223"/>
      <c r="O816" s="223"/>
      <c r="P816" s="223"/>
      <c r="Q816" s="223"/>
      <c r="R816" s="224"/>
      <c r="S816" s="224"/>
      <c r="T816" s="224"/>
      <c r="U816" s="224"/>
      <c r="V816" s="224"/>
      <c r="W816" s="224"/>
      <c r="X816" s="224"/>
      <c r="Y816" s="224"/>
      <c r="Z816" s="214"/>
      <c r="AA816" s="214"/>
      <c r="AB816" s="214"/>
      <c r="AC816" s="214"/>
      <c r="AD816" s="214"/>
      <c r="AE816" s="214"/>
      <c r="AF816" s="214"/>
      <c r="AG816" s="214" t="s">
        <v>260</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x14ac:dyDescent="0.2">
      <c r="A817" s="221"/>
      <c r="B817" s="222"/>
      <c r="C817" s="264" t="s">
        <v>312</v>
      </c>
      <c r="D817" s="256"/>
      <c r="E817" s="257">
        <v>87.79804</v>
      </c>
      <c r="F817" s="224"/>
      <c r="G817" s="224"/>
      <c r="H817" s="224"/>
      <c r="I817" s="224"/>
      <c r="J817" s="224"/>
      <c r="K817" s="224"/>
      <c r="L817" s="224"/>
      <c r="M817" s="224"/>
      <c r="N817" s="223"/>
      <c r="O817" s="223"/>
      <c r="P817" s="223"/>
      <c r="Q817" s="223"/>
      <c r="R817" s="224"/>
      <c r="S817" s="224"/>
      <c r="T817" s="224"/>
      <c r="U817" s="224"/>
      <c r="V817" s="224"/>
      <c r="W817" s="224"/>
      <c r="X817" s="224"/>
      <c r="Y817" s="224"/>
      <c r="Z817" s="214"/>
      <c r="AA817" s="214"/>
      <c r="AB817" s="214"/>
      <c r="AC817" s="214"/>
      <c r="AD817" s="214"/>
      <c r="AE817" s="214"/>
      <c r="AF817" s="214"/>
      <c r="AG817" s="214" t="s">
        <v>260</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3" x14ac:dyDescent="0.2">
      <c r="A818" s="221"/>
      <c r="B818" s="222"/>
      <c r="C818" s="264" t="s">
        <v>313</v>
      </c>
      <c r="D818" s="256"/>
      <c r="E818" s="257">
        <v>12.276</v>
      </c>
      <c r="F818" s="224"/>
      <c r="G818" s="224"/>
      <c r="H818" s="224"/>
      <c r="I818" s="224"/>
      <c r="J818" s="224"/>
      <c r="K818" s="224"/>
      <c r="L818" s="224"/>
      <c r="M818" s="224"/>
      <c r="N818" s="223"/>
      <c r="O818" s="223"/>
      <c r="P818" s="223"/>
      <c r="Q818" s="223"/>
      <c r="R818" s="224"/>
      <c r="S818" s="224"/>
      <c r="T818" s="224"/>
      <c r="U818" s="224"/>
      <c r="V818" s="224"/>
      <c r="W818" s="224"/>
      <c r="X818" s="224"/>
      <c r="Y818" s="224"/>
      <c r="Z818" s="214"/>
      <c r="AA818" s="214"/>
      <c r="AB818" s="214"/>
      <c r="AC818" s="214"/>
      <c r="AD818" s="214"/>
      <c r="AE818" s="214"/>
      <c r="AF818" s="214"/>
      <c r="AG818" s="214" t="s">
        <v>260</v>
      </c>
      <c r="AH818" s="214">
        <v>0</v>
      </c>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3" x14ac:dyDescent="0.2">
      <c r="A819" s="221"/>
      <c r="B819" s="222"/>
      <c r="C819" s="264" t="s">
        <v>309</v>
      </c>
      <c r="D819" s="256"/>
      <c r="E819" s="257"/>
      <c r="F819" s="224"/>
      <c r="G819" s="224"/>
      <c r="H819" s="224"/>
      <c r="I819" s="224"/>
      <c r="J819" s="224"/>
      <c r="K819" s="224"/>
      <c r="L819" s="224"/>
      <c r="M819" s="224"/>
      <c r="N819" s="223"/>
      <c r="O819" s="223"/>
      <c r="P819" s="223"/>
      <c r="Q819" s="223"/>
      <c r="R819" s="224"/>
      <c r="S819" s="224"/>
      <c r="T819" s="224"/>
      <c r="U819" s="224"/>
      <c r="V819" s="224"/>
      <c r="W819" s="224"/>
      <c r="X819" s="224"/>
      <c r="Y819" s="224"/>
      <c r="Z819" s="214"/>
      <c r="AA819" s="214"/>
      <c r="AB819" s="214"/>
      <c r="AC819" s="214"/>
      <c r="AD819" s="214"/>
      <c r="AE819" s="214"/>
      <c r="AF819" s="214"/>
      <c r="AG819" s="214" t="s">
        <v>260</v>
      </c>
      <c r="AH819" s="214">
        <v>0</v>
      </c>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64" t="s">
        <v>314</v>
      </c>
      <c r="D820" s="256"/>
      <c r="E820" s="257"/>
      <c r="F820" s="224"/>
      <c r="G820" s="224"/>
      <c r="H820" s="224"/>
      <c r="I820" s="224"/>
      <c r="J820" s="224"/>
      <c r="K820" s="224"/>
      <c r="L820" s="224"/>
      <c r="M820" s="224"/>
      <c r="N820" s="223"/>
      <c r="O820" s="223"/>
      <c r="P820" s="223"/>
      <c r="Q820" s="223"/>
      <c r="R820" s="224"/>
      <c r="S820" s="224"/>
      <c r="T820" s="224"/>
      <c r="U820" s="224"/>
      <c r="V820" s="224"/>
      <c r="W820" s="224"/>
      <c r="X820" s="224"/>
      <c r="Y820" s="224"/>
      <c r="Z820" s="214"/>
      <c r="AA820" s="214"/>
      <c r="AB820" s="214"/>
      <c r="AC820" s="214"/>
      <c r="AD820" s="214"/>
      <c r="AE820" s="214"/>
      <c r="AF820" s="214"/>
      <c r="AG820" s="214" t="s">
        <v>260</v>
      </c>
      <c r="AH820" s="214">
        <v>0</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3" x14ac:dyDescent="0.2">
      <c r="A821" s="221"/>
      <c r="B821" s="222"/>
      <c r="C821" s="264" t="s">
        <v>443</v>
      </c>
      <c r="D821" s="256"/>
      <c r="E821" s="257"/>
      <c r="F821" s="224"/>
      <c r="G821" s="224"/>
      <c r="H821" s="224"/>
      <c r="I821" s="224"/>
      <c r="J821" s="224"/>
      <c r="K821" s="224"/>
      <c r="L821" s="224"/>
      <c r="M821" s="224"/>
      <c r="N821" s="223"/>
      <c r="O821" s="223"/>
      <c r="P821" s="223"/>
      <c r="Q821" s="223"/>
      <c r="R821" s="224"/>
      <c r="S821" s="224"/>
      <c r="T821" s="224"/>
      <c r="U821" s="224"/>
      <c r="V821" s="224"/>
      <c r="W821" s="224"/>
      <c r="X821" s="224"/>
      <c r="Y821" s="224"/>
      <c r="Z821" s="214"/>
      <c r="AA821" s="214"/>
      <c r="AB821" s="214"/>
      <c r="AC821" s="214"/>
      <c r="AD821" s="214"/>
      <c r="AE821" s="214"/>
      <c r="AF821" s="214"/>
      <c r="AG821" s="214" t="s">
        <v>260</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64" t="s">
        <v>316</v>
      </c>
      <c r="D822" s="256"/>
      <c r="E822" s="257">
        <v>7.6841600000000003</v>
      </c>
      <c r="F822" s="224"/>
      <c r="G822" s="224"/>
      <c r="H822" s="224"/>
      <c r="I822" s="224"/>
      <c r="J822" s="224"/>
      <c r="K822" s="224"/>
      <c r="L822" s="224"/>
      <c r="M822" s="224"/>
      <c r="N822" s="223"/>
      <c r="O822" s="223"/>
      <c r="P822" s="223"/>
      <c r="Q822" s="223"/>
      <c r="R822" s="224"/>
      <c r="S822" s="224"/>
      <c r="T822" s="224"/>
      <c r="U822" s="224"/>
      <c r="V822" s="224"/>
      <c r="W822" s="224"/>
      <c r="X822" s="224"/>
      <c r="Y822" s="224"/>
      <c r="Z822" s="214"/>
      <c r="AA822" s="214"/>
      <c r="AB822" s="214"/>
      <c r="AC822" s="214"/>
      <c r="AD822" s="214"/>
      <c r="AE822" s="214"/>
      <c r="AF822" s="214"/>
      <c r="AG822" s="214" t="s">
        <v>260</v>
      </c>
      <c r="AH822" s="214">
        <v>0</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3" x14ac:dyDescent="0.2">
      <c r="A823" s="221"/>
      <c r="B823" s="222"/>
      <c r="C823" s="264" t="s">
        <v>309</v>
      </c>
      <c r="D823" s="256"/>
      <c r="E823" s="257"/>
      <c r="F823" s="224"/>
      <c r="G823" s="224"/>
      <c r="H823" s="224"/>
      <c r="I823" s="224"/>
      <c r="J823" s="224"/>
      <c r="K823" s="224"/>
      <c r="L823" s="224"/>
      <c r="M823" s="224"/>
      <c r="N823" s="223"/>
      <c r="O823" s="223"/>
      <c r="P823" s="223"/>
      <c r="Q823" s="223"/>
      <c r="R823" s="224"/>
      <c r="S823" s="224"/>
      <c r="T823" s="224"/>
      <c r="U823" s="224"/>
      <c r="V823" s="224"/>
      <c r="W823" s="224"/>
      <c r="X823" s="224"/>
      <c r="Y823" s="224"/>
      <c r="Z823" s="214"/>
      <c r="AA823" s="214"/>
      <c r="AB823" s="214"/>
      <c r="AC823" s="214"/>
      <c r="AD823" s="214"/>
      <c r="AE823" s="214"/>
      <c r="AF823" s="214"/>
      <c r="AG823" s="214" t="s">
        <v>260</v>
      </c>
      <c r="AH823" s="214">
        <v>0</v>
      </c>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3" x14ac:dyDescent="0.2">
      <c r="A824" s="221"/>
      <c r="B824" s="222"/>
      <c r="C824" s="264" t="s">
        <v>317</v>
      </c>
      <c r="D824" s="256"/>
      <c r="E824" s="257"/>
      <c r="F824" s="224"/>
      <c r="G824" s="224"/>
      <c r="H824" s="224"/>
      <c r="I824" s="224"/>
      <c r="J824" s="224"/>
      <c r="K824" s="224"/>
      <c r="L824" s="224"/>
      <c r="M824" s="224"/>
      <c r="N824" s="223"/>
      <c r="O824" s="223"/>
      <c r="P824" s="223"/>
      <c r="Q824" s="223"/>
      <c r="R824" s="224"/>
      <c r="S824" s="224"/>
      <c r="T824" s="224"/>
      <c r="U824" s="224"/>
      <c r="V824" s="224"/>
      <c r="W824" s="224"/>
      <c r="X824" s="224"/>
      <c r="Y824" s="224"/>
      <c r="Z824" s="214"/>
      <c r="AA824" s="214"/>
      <c r="AB824" s="214"/>
      <c r="AC824" s="214"/>
      <c r="AD824" s="214"/>
      <c r="AE824" s="214"/>
      <c r="AF824" s="214"/>
      <c r="AG824" s="214" t="s">
        <v>260</v>
      </c>
      <c r="AH824" s="214">
        <v>0</v>
      </c>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3" x14ac:dyDescent="0.2">
      <c r="A825" s="221"/>
      <c r="B825" s="222"/>
      <c r="C825" s="264" t="s">
        <v>443</v>
      </c>
      <c r="D825" s="256"/>
      <c r="E825" s="257"/>
      <c r="F825" s="224"/>
      <c r="G825" s="224"/>
      <c r="H825" s="224"/>
      <c r="I825" s="224"/>
      <c r="J825" s="224"/>
      <c r="K825" s="224"/>
      <c r="L825" s="224"/>
      <c r="M825" s="224"/>
      <c r="N825" s="223"/>
      <c r="O825" s="223"/>
      <c r="P825" s="223"/>
      <c r="Q825" s="223"/>
      <c r="R825" s="224"/>
      <c r="S825" s="224"/>
      <c r="T825" s="224"/>
      <c r="U825" s="224"/>
      <c r="V825" s="224"/>
      <c r="W825" s="224"/>
      <c r="X825" s="224"/>
      <c r="Y825" s="224"/>
      <c r="Z825" s="214"/>
      <c r="AA825" s="214"/>
      <c r="AB825" s="214"/>
      <c r="AC825" s="214"/>
      <c r="AD825" s="214"/>
      <c r="AE825" s="214"/>
      <c r="AF825" s="214"/>
      <c r="AG825" s="214" t="s">
        <v>260</v>
      </c>
      <c r="AH825" s="214">
        <v>0</v>
      </c>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3" x14ac:dyDescent="0.2">
      <c r="A826" s="221"/>
      <c r="B826" s="222"/>
      <c r="C826" s="264" t="s">
        <v>319</v>
      </c>
      <c r="D826" s="256"/>
      <c r="E826" s="257">
        <v>11.786720000000001</v>
      </c>
      <c r="F826" s="224"/>
      <c r="G826" s="224"/>
      <c r="H826" s="224"/>
      <c r="I826" s="224"/>
      <c r="J826" s="224"/>
      <c r="K826" s="224"/>
      <c r="L826" s="224"/>
      <c r="M826" s="224"/>
      <c r="N826" s="223"/>
      <c r="O826" s="223"/>
      <c r="P826" s="223"/>
      <c r="Q826" s="223"/>
      <c r="R826" s="224"/>
      <c r="S826" s="224"/>
      <c r="T826" s="224"/>
      <c r="U826" s="224"/>
      <c r="V826" s="224"/>
      <c r="W826" s="224"/>
      <c r="X826" s="224"/>
      <c r="Y826" s="224"/>
      <c r="Z826" s="214"/>
      <c r="AA826" s="214"/>
      <c r="AB826" s="214"/>
      <c r="AC826" s="214"/>
      <c r="AD826" s="214"/>
      <c r="AE826" s="214"/>
      <c r="AF826" s="214"/>
      <c r="AG826" s="214" t="s">
        <v>260</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2" x14ac:dyDescent="0.2">
      <c r="A827" s="221"/>
      <c r="B827" s="222"/>
      <c r="C827" s="250"/>
      <c r="D827" s="245"/>
      <c r="E827" s="245"/>
      <c r="F827" s="245"/>
      <c r="G827" s="245"/>
      <c r="H827" s="224"/>
      <c r="I827" s="224"/>
      <c r="J827" s="224"/>
      <c r="K827" s="224"/>
      <c r="L827" s="224"/>
      <c r="M827" s="224"/>
      <c r="N827" s="223"/>
      <c r="O827" s="223"/>
      <c r="P827" s="223"/>
      <c r="Q827" s="223"/>
      <c r="R827" s="224"/>
      <c r="S827" s="224"/>
      <c r="T827" s="224"/>
      <c r="U827" s="224"/>
      <c r="V827" s="224"/>
      <c r="W827" s="224"/>
      <c r="X827" s="224"/>
      <c r="Y827" s="224"/>
      <c r="Z827" s="214"/>
      <c r="AA827" s="214"/>
      <c r="AB827" s="214"/>
      <c r="AC827" s="214"/>
      <c r="AD827" s="214"/>
      <c r="AE827" s="214"/>
      <c r="AF827" s="214"/>
      <c r="AG827" s="214" t="s">
        <v>193</v>
      </c>
      <c r="AH827" s="214"/>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x14ac:dyDescent="0.2">
      <c r="A828" s="229" t="s">
        <v>181</v>
      </c>
      <c r="B828" s="230" t="s">
        <v>144</v>
      </c>
      <c r="C828" s="247" t="s">
        <v>145</v>
      </c>
      <c r="D828" s="231"/>
      <c r="E828" s="232"/>
      <c r="F828" s="233"/>
      <c r="G828" s="233">
        <f>SUMIF(AG829:AG864,"&lt;&gt;NOR",G829:G864)</f>
        <v>0</v>
      </c>
      <c r="H828" s="233"/>
      <c r="I828" s="233">
        <f>SUM(I829:I864)</f>
        <v>0</v>
      </c>
      <c r="J828" s="233"/>
      <c r="K828" s="233">
        <f>SUM(K829:K864)</f>
        <v>0</v>
      </c>
      <c r="L828" s="233"/>
      <c r="M828" s="233">
        <f>SUM(M829:M864)</f>
        <v>0</v>
      </c>
      <c r="N828" s="232"/>
      <c r="O828" s="232">
        <f>SUM(O829:O864)</f>
        <v>0</v>
      </c>
      <c r="P828" s="232"/>
      <c r="Q828" s="232">
        <f>SUM(Q829:Q864)</f>
        <v>0.67999999999999994</v>
      </c>
      <c r="R828" s="233"/>
      <c r="S828" s="233"/>
      <c r="T828" s="234"/>
      <c r="U828" s="228"/>
      <c r="V828" s="228">
        <f>SUM(V829:V864)</f>
        <v>35.47</v>
      </c>
      <c r="W828" s="228"/>
      <c r="X828" s="228"/>
      <c r="Y828" s="228"/>
      <c r="AG828" t="s">
        <v>182</v>
      </c>
    </row>
    <row r="829" spans="1:60" outlineLevel="1" x14ac:dyDescent="0.2">
      <c r="A829" s="236">
        <v>48</v>
      </c>
      <c r="B829" s="237" t="s">
        <v>508</v>
      </c>
      <c r="C829" s="248" t="s">
        <v>509</v>
      </c>
      <c r="D829" s="238" t="s">
        <v>344</v>
      </c>
      <c r="E829" s="239">
        <v>253.38499999999999</v>
      </c>
      <c r="F829" s="240"/>
      <c r="G829" s="241">
        <f>ROUND(E829*F829,2)</f>
        <v>0</v>
      </c>
      <c r="H829" s="240"/>
      <c r="I829" s="241">
        <f>ROUND(E829*H829,2)</f>
        <v>0</v>
      </c>
      <c r="J829" s="240"/>
      <c r="K829" s="241">
        <f>ROUND(E829*J829,2)</f>
        <v>0</v>
      </c>
      <c r="L829" s="241">
        <v>21</v>
      </c>
      <c r="M829" s="241">
        <f>G829*(1+L829/100)</f>
        <v>0</v>
      </c>
      <c r="N829" s="239">
        <v>0</v>
      </c>
      <c r="O829" s="239">
        <f>ROUND(E829*N829,2)</f>
        <v>0</v>
      </c>
      <c r="P829" s="239">
        <v>1.75E-3</v>
      </c>
      <c r="Q829" s="239">
        <f>ROUND(E829*P829,2)</f>
        <v>0.44</v>
      </c>
      <c r="R829" s="241" t="s">
        <v>510</v>
      </c>
      <c r="S829" s="241" t="s">
        <v>186</v>
      </c>
      <c r="T829" s="242" t="s">
        <v>186</v>
      </c>
      <c r="U829" s="224">
        <v>0.08</v>
      </c>
      <c r="V829" s="224">
        <f>ROUND(E829*U829,2)</f>
        <v>20.27</v>
      </c>
      <c r="W829" s="224"/>
      <c r="X829" s="224" t="s">
        <v>217</v>
      </c>
      <c r="Y829" s="224" t="s">
        <v>189</v>
      </c>
      <c r="Z829" s="214"/>
      <c r="AA829" s="214"/>
      <c r="AB829" s="214"/>
      <c r="AC829" s="214"/>
      <c r="AD829" s="214"/>
      <c r="AE829" s="214"/>
      <c r="AF829" s="214"/>
      <c r="AG829" s="214" t="s">
        <v>254</v>
      </c>
      <c r="AH829" s="214"/>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2" x14ac:dyDescent="0.2">
      <c r="A830" s="221"/>
      <c r="B830" s="222"/>
      <c r="C830" s="264" t="s">
        <v>306</v>
      </c>
      <c r="D830" s="256"/>
      <c r="E830" s="257"/>
      <c r="F830" s="224"/>
      <c r="G830" s="224"/>
      <c r="H830" s="224"/>
      <c r="I830" s="224"/>
      <c r="J830" s="224"/>
      <c r="K830" s="224"/>
      <c r="L830" s="224"/>
      <c r="M830" s="224"/>
      <c r="N830" s="223"/>
      <c r="O830" s="223"/>
      <c r="P830" s="223"/>
      <c r="Q830" s="223"/>
      <c r="R830" s="224"/>
      <c r="S830" s="224"/>
      <c r="T830" s="224"/>
      <c r="U830" s="224"/>
      <c r="V830" s="224"/>
      <c r="W830" s="224"/>
      <c r="X830" s="224"/>
      <c r="Y830" s="224"/>
      <c r="Z830" s="214"/>
      <c r="AA830" s="214"/>
      <c r="AB830" s="214"/>
      <c r="AC830" s="214"/>
      <c r="AD830" s="214"/>
      <c r="AE830" s="214"/>
      <c r="AF830" s="214"/>
      <c r="AG830" s="214" t="s">
        <v>260</v>
      </c>
      <c r="AH830" s="214">
        <v>0</v>
      </c>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3" x14ac:dyDescent="0.2">
      <c r="A831" s="221"/>
      <c r="B831" s="222"/>
      <c r="C831" s="264" t="s">
        <v>443</v>
      </c>
      <c r="D831" s="256"/>
      <c r="E831" s="257"/>
      <c r="F831" s="224"/>
      <c r="G831" s="224"/>
      <c r="H831" s="224"/>
      <c r="I831" s="224"/>
      <c r="J831" s="224"/>
      <c r="K831" s="224"/>
      <c r="L831" s="224"/>
      <c r="M831" s="224"/>
      <c r="N831" s="223"/>
      <c r="O831" s="223"/>
      <c r="P831" s="223"/>
      <c r="Q831" s="223"/>
      <c r="R831" s="224"/>
      <c r="S831" s="224"/>
      <c r="T831" s="224"/>
      <c r="U831" s="224"/>
      <c r="V831" s="224"/>
      <c r="W831" s="224"/>
      <c r="X831" s="224"/>
      <c r="Y831" s="224"/>
      <c r="Z831" s="214"/>
      <c r="AA831" s="214"/>
      <c r="AB831" s="214"/>
      <c r="AC831" s="214"/>
      <c r="AD831" s="214"/>
      <c r="AE831" s="214"/>
      <c r="AF831" s="214"/>
      <c r="AG831" s="214" t="s">
        <v>260</v>
      </c>
      <c r="AH831" s="214">
        <v>0</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64" t="s">
        <v>511</v>
      </c>
      <c r="D832" s="256"/>
      <c r="E832" s="257">
        <v>94.787000000000006</v>
      </c>
      <c r="F832" s="224"/>
      <c r="G832" s="224"/>
      <c r="H832" s="224"/>
      <c r="I832" s="224"/>
      <c r="J832" s="224"/>
      <c r="K832" s="224"/>
      <c r="L832" s="224"/>
      <c r="M832" s="224"/>
      <c r="N832" s="223"/>
      <c r="O832" s="223"/>
      <c r="P832" s="223"/>
      <c r="Q832" s="223"/>
      <c r="R832" s="224"/>
      <c r="S832" s="224"/>
      <c r="T832" s="224"/>
      <c r="U832" s="224"/>
      <c r="V832" s="224"/>
      <c r="W832" s="224"/>
      <c r="X832" s="224"/>
      <c r="Y832" s="224"/>
      <c r="Z832" s="214"/>
      <c r="AA832" s="214"/>
      <c r="AB832" s="214"/>
      <c r="AC832" s="214"/>
      <c r="AD832" s="214"/>
      <c r="AE832" s="214"/>
      <c r="AF832" s="214"/>
      <c r="AG832" s="214" t="s">
        <v>260</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3" x14ac:dyDescent="0.2">
      <c r="A833" s="221"/>
      <c r="B833" s="222"/>
      <c r="C833" s="264" t="s">
        <v>309</v>
      </c>
      <c r="D833" s="256"/>
      <c r="E833" s="257"/>
      <c r="F833" s="224"/>
      <c r="G833" s="224"/>
      <c r="H833" s="224"/>
      <c r="I833" s="224"/>
      <c r="J833" s="224"/>
      <c r="K833" s="224"/>
      <c r="L833" s="224"/>
      <c r="M833" s="224"/>
      <c r="N833" s="223"/>
      <c r="O833" s="223"/>
      <c r="P833" s="223"/>
      <c r="Q833" s="223"/>
      <c r="R833" s="224"/>
      <c r="S833" s="224"/>
      <c r="T833" s="224"/>
      <c r="U833" s="224"/>
      <c r="V833" s="224"/>
      <c r="W833" s="224"/>
      <c r="X833" s="224"/>
      <c r="Y833" s="224"/>
      <c r="Z833" s="214"/>
      <c r="AA833" s="214"/>
      <c r="AB833" s="214"/>
      <c r="AC833" s="214"/>
      <c r="AD833" s="214"/>
      <c r="AE833" s="214"/>
      <c r="AF833" s="214"/>
      <c r="AG833" s="214" t="s">
        <v>260</v>
      </c>
      <c r="AH833" s="214">
        <v>0</v>
      </c>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3" x14ac:dyDescent="0.2">
      <c r="A834" s="221"/>
      <c r="B834" s="222"/>
      <c r="C834" s="264" t="s">
        <v>310</v>
      </c>
      <c r="D834" s="256"/>
      <c r="E834" s="257"/>
      <c r="F834" s="224"/>
      <c r="G834" s="224"/>
      <c r="H834" s="224"/>
      <c r="I834" s="224"/>
      <c r="J834" s="224"/>
      <c r="K834" s="224"/>
      <c r="L834" s="224"/>
      <c r="M834" s="224"/>
      <c r="N834" s="223"/>
      <c r="O834" s="223"/>
      <c r="P834" s="223"/>
      <c r="Q834" s="223"/>
      <c r="R834" s="224"/>
      <c r="S834" s="224"/>
      <c r="T834" s="224"/>
      <c r="U834" s="224"/>
      <c r="V834" s="224"/>
      <c r="W834" s="224"/>
      <c r="X834" s="224"/>
      <c r="Y834" s="224"/>
      <c r="Z834" s="214"/>
      <c r="AA834" s="214"/>
      <c r="AB834" s="214"/>
      <c r="AC834" s="214"/>
      <c r="AD834" s="214"/>
      <c r="AE834" s="214"/>
      <c r="AF834" s="214"/>
      <c r="AG834" s="214" t="s">
        <v>260</v>
      </c>
      <c r="AH834" s="214">
        <v>0</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64" t="s">
        <v>443</v>
      </c>
      <c r="D835" s="256"/>
      <c r="E835" s="257"/>
      <c r="F835" s="224"/>
      <c r="G835" s="224"/>
      <c r="H835" s="224"/>
      <c r="I835" s="224"/>
      <c r="J835" s="224"/>
      <c r="K835" s="224"/>
      <c r="L835" s="224"/>
      <c r="M835" s="224"/>
      <c r="N835" s="223"/>
      <c r="O835" s="223"/>
      <c r="P835" s="223"/>
      <c r="Q835" s="223"/>
      <c r="R835" s="224"/>
      <c r="S835" s="224"/>
      <c r="T835" s="224"/>
      <c r="U835" s="224"/>
      <c r="V835" s="224"/>
      <c r="W835" s="224"/>
      <c r="X835" s="224"/>
      <c r="Y835" s="224"/>
      <c r="Z835" s="214"/>
      <c r="AA835" s="214"/>
      <c r="AB835" s="214"/>
      <c r="AC835" s="214"/>
      <c r="AD835" s="214"/>
      <c r="AE835" s="214"/>
      <c r="AF835" s="214"/>
      <c r="AG835" s="214" t="s">
        <v>260</v>
      </c>
      <c r="AH835" s="214">
        <v>0</v>
      </c>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3" x14ac:dyDescent="0.2">
      <c r="A836" s="221"/>
      <c r="B836" s="222"/>
      <c r="C836" s="264" t="s">
        <v>512</v>
      </c>
      <c r="D836" s="256"/>
      <c r="E836" s="257">
        <v>118.646</v>
      </c>
      <c r="F836" s="224"/>
      <c r="G836" s="224"/>
      <c r="H836" s="224"/>
      <c r="I836" s="224"/>
      <c r="J836" s="224"/>
      <c r="K836" s="224"/>
      <c r="L836" s="224"/>
      <c r="M836" s="224"/>
      <c r="N836" s="223"/>
      <c r="O836" s="223"/>
      <c r="P836" s="223"/>
      <c r="Q836" s="223"/>
      <c r="R836" s="224"/>
      <c r="S836" s="224"/>
      <c r="T836" s="224"/>
      <c r="U836" s="224"/>
      <c r="V836" s="224"/>
      <c r="W836" s="224"/>
      <c r="X836" s="224"/>
      <c r="Y836" s="224"/>
      <c r="Z836" s="214"/>
      <c r="AA836" s="214"/>
      <c r="AB836" s="214"/>
      <c r="AC836" s="214"/>
      <c r="AD836" s="214"/>
      <c r="AE836" s="214"/>
      <c r="AF836" s="214"/>
      <c r="AG836" s="214" t="s">
        <v>260</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3" x14ac:dyDescent="0.2">
      <c r="A837" s="221"/>
      <c r="B837" s="222"/>
      <c r="C837" s="264" t="s">
        <v>513</v>
      </c>
      <c r="D837" s="256"/>
      <c r="E837" s="257">
        <v>13.64</v>
      </c>
      <c r="F837" s="224"/>
      <c r="G837" s="224"/>
      <c r="H837" s="224"/>
      <c r="I837" s="224"/>
      <c r="J837" s="224"/>
      <c r="K837" s="224"/>
      <c r="L837" s="224"/>
      <c r="M837" s="224"/>
      <c r="N837" s="223"/>
      <c r="O837" s="223"/>
      <c r="P837" s="223"/>
      <c r="Q837" s="223"/>
      <c r="R837" s="224"/>
      <c r="S837" s="224"/>
      <c r="T837" s="224"/>
      <c r="U837" s="224"/>
      <c r="V837" s="224"/>
      <c r="W837" s="224"/>
      <c r="X837" s="224"/>
      <c r="Y837" s="224"/>
      <c r="Z837" s="214"/>
      <c r="AA837" s="214"/>
      <c r="AB837" s="214"/>
      <c r="AC837" s="214"/>
      <c r="AD837" s="214"/>
      <c r="AE837" s="214"/>
      <c r="AF837" s="214"/>
      <c r="AG837" s="214" t="s">
        <v>260</v>
      </c>
      <c r="AH837" s="214">
        <v>0</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3" x14ac:dyDescent="0.2">
      <c r="A838" s="221"/>
      <c r="B838" s="222"/>
      <c r="C838" s="264" t="s">
        <v>309</v>
      </c>
      <c r="D838" s="256"/>
      <c r="E838" s="257"/>
      <c r="F838" s="224"/>
      <c r="G838" s="224"/>
      <c r="H838" s="224"/>
      <c r="I838" s="224"/>
      <c r="J838" s="224"/>
      <c r="K838" s="224"/>
      <c r="L838" s="224"/>
      <c r="M838" s="224"/>
      <c r="N838" s="223"/>
      <c r="O838" s="223"/>
      <c r="P838" s="223"/>
      <c r="Q838" s="223"/>
      <c r="R838" s="224"/>
      <c r="S838" s="224"/>
      <c r="T838" s="224"/>
      <c r="U838" s="224"/>
      <c r="V838" s="224"/>
      <c r="W838" s="224"/>
      <c r="X838" s="224"/>
      <c r="Y838" s="224"/>
      <c r="Z838" s="214"/>
      <c r="AA838" s="214"/>
      <c r="AB838" s="214"/>
      <c r="AC838" s="214"/>
      <c r="AD838" s="214"/>
      <c r="AE838" s="214"/>
      <c r="AF838" s="214"/>
      <c r="AG838" s="214" t="s">
        <v>260</v>
      </c>
      <c r="AH838" s="214">
        <v>0</v>
      </c>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3" x14ac:dyDescent="0.2">
      <c r="A839" s="221"/>
      <c r="B839" s="222"/>
      <c r="C839" s="264" t="s">
        <v>314</v>
      </c>
      <c r="D839" s="256"/>
      <c r="E839" s="257"/>
      <c r="F839" s="224"/>
      <c r="G839" s="224"/>
      <c r="H839" s="224"/>
      <c r="I839" s="224"/>
      <c r="J839" s="224"/>
      <c r="K839" s="224"/>
      <c r="L839" s="224"/>
      <c r="M839" s="224"/>
      <c r="N839" s="223"/>
      <c r="O839" s="223"/>
      <c r="P839" s="223"/>
      <c r="Q839" s="223"/>
      <c r="R839" s="224"/>
      <c r="S839" s="224"/>
      <c r="T839" s="224"/>
      <c r="U839" s="224"/>
      <c r="V839" s="224"/>
      <c r="W839" s="224"/>
      <c r="X839" s="224"/>
      <c r="Y839" s="224"/>
      <c r="Z839" s="214"/>
      <c r="AA839" s="214"/>
      <c r="AB839" s="214"/>
      <c r="AC839" s="214"/>
      <c r="AD839" s="214"/>
      <c r="AE839" s="214"/>
      <c r="AF839" s="214"/>
      <c r="AG839" s="214" t="s">
        <v>260</v>
      </c>
      <c r="AH839" s="214">
        <v>0</v>
      </c>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3" x14ac:dyDescent="0.2">
      <c r="A840" s="221"/>
      <c r="B840" s="222"/>
      <c r="C840" s="264" t="s">
        <v>443</v>
      </c>
      <c r="D840" s="256"/>
      <c r="E840" s="257"/>
      <c r="F840" s="224"/>
      <c r="G840" s="224"/>
      <c r="H840" s="224"/>
      <c r="I840" s="224"/>
      <c r="J840" s="224"/>
      <c r="K840" s="224"/>
      <c r="L840" s="224"/>
      <c r="M840" s="224"/>
      <c r="N840" s="223"/>
      <c r="O840" s="223"/>
      <c r="P840" s="223"/>
      <c r="Q840" s="223"/>
      <c r="R840" s="224"/>
      <c r="S840" s="224"/>
      <c r="T840" s="224"/>
      <c r="U840" s="224"/>
      <c r="V840" s="224"/>
      <c r="W840" s="224"/>
      <c r="X840" s="224"/>
      <c r="Y840" s="224"/>
      <c r="Z840" s="214"/>
      <c r="AA840" s="214"/>
      <c r="AB840" s="214"/>
      <c r="AC840" s="214"/>
      <c r="AD840" s="214"/>
      <c r="AE840" s="214"/>
      <c r="AF840" s="214"/>
      <c r="AG840" s="214" t="s">
        <v>260</v>
      </c>
      <c r="AH840" s="214">
        <v>0</v>
      </c>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3" x14ac:dyDescent="0.2">
      <c r="A841" s="221"/>
      <c r="B841" s="222"/>
      <c r="C841" s="264" t="s">
        <v>514</v>
      </c>
      <c r="D841" s="256"/>
      <c r="E841" s="257">
        <v>10.384</v>
      </c>
      <c r="F841" s="224"/>
      <c r="G841" s="224"/>
      <c r="H841" s="224"/>
      <c r="I841" s="224"/>
      <c r="J841" s="224"/>
      <c r="K841" s="224"/>
      <c r="L841" s="224"/>
      <c r="M841" s="224"/>
      <c r="N841" s="223"/>
      <c r="O841" s="223"/>
      <c r="P841" s="223"/>
      <c r="Q841" s="223"/>
      <c r="R841" s="224"/>
      <c r="S841" s="224"/>
      <c r="T841" s="224"/>
      <c r="U841" s="224"/>
      <c r="V841" s="224"/>
      <c r="W841" s="224"/>
      <c r="X841" s="224"/>
      <c r="Y841" s="224"/>
      <c r="Z841" s="214"/>
      <c r="AA841" s="214"/>
      <c r="AB841" s="214"/>
      <c r="AC841" s="214"/>
      <c r="AD841" s="214"/>
      <c r="AE841" s="214"/>
      <c r="AF841" s="214"/>
      <c r="AG841" s="214" t="s">
        <v>260</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3" x14ac:dyDescent="0.2">
      <c r="A842" s="221"/>
      <c r="B842" s="222"/>
      <c r="C842" s="264" t="s">
        <v>309</v>
      </c>
      <c r="D842" s="256"/>
      <c r="E842" s="257"/>
      <c r="F842" s="224"/>
      <c r="G842" s="224"/>
      <c r="H842" s="224"/>
      <c r="I842" s="224"/>
      <c r="J842" s="224"/>
      <c r="K842" s="224"/>
      <c r="L842" s="224"/>
      <c r="M842" s="224"/>
      <c r="N842" s="223"/>
      <c r="O842" s="223"/>
      <c r="P842" s="223"/>
      <c r="Q842" s="223"/>
      <c r="R842" s="224"/>
      <c r="S842" s="224"/>
      <c r="T842" s="224"/>
      <c r="U842" s="224"/>
      <c r="V842" s="224"/>
      <c r="W842" s="224"/>
      <c r="X842" s="224"/>
      <c r="Y842" s="224"/>
      <c r="Z842" s="214"/>
      <c r="AA842" s="214"/>
      <c r="AB842" s="214"/>
      <c r="AC842" s="214"/>
      <c r="AD842" s="214"/>
      <c r="AE842" s="214"/>
      <c r="AF842" s="214"/>
      <c r="AG842" s="214" t="s">
        <v>260</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outlineLevel="3" x14ac:dyDescent="0.2">
      <c r="A843" s="221"/>
      <c r="B843" s="222"/>
      <c r="C843" s="264" t="s">
        <v>317</v>
      </c>
      <c r="D843" s="256"/>
      <c r="E843" s="257"/>
      <c r="F843" s="224"/>
      <c r="G843" s="224"/>
      <c r="H843" s="224"/>
      <c r="I843" s="224"/>
      <c r="J843" s="224"/>
      <c r="K843" s="224"/>
      <c r="L843" s="224"/>
      <c r="M843" s="224"/>
      <c r="N843" s="223"/>
      <c r="O843" s="223"/>
      <c r="P843" s="223"/>
      <c r="Q843" s="223"/>
      <c r="R843" s="224"/>
      <c r="S843" s="224"/>
      <c r="T843" s="224"/>
      <c r="U843" s="224"/>
      <c r="V843" s="224"/>
      <c r="W843" s="224"/>
      <c r="X843" s="224"/>
      <c r="Y843" s="224"/>
      <c r="Z843" s="214"/>
      <c r="AA843" s="214"/>
      <c r="AB843" s="214"/>
      <c r="AC843" s="214"/>
      <c r="AD843" s="214"/>
      <c r="AE843" s="214"/>
      <c r="AF843" s="214"/>
      <c r="AG843" s="214" t="s">
        <v>260</v>
      </c>
      <c r="AH843" s="214">
        <v>0</v>
      </c>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3" x14ac:dyDescent="0.2">
      <c r="A844" s="221"/>
      <c r="B844" s="222"/>
      <c r="C844" s="264" t="s">
        <v>443</v>
      </c>
      <c r="D844" s="256"/>
      <c r="E844" s="257"/>
      <c r="F844" s="224"/>
      <c r="G844" s="224"/>
      <c r="H844" s="224"/>
      <c r="I844" s="224"/>
      <c r="J844" s="224"/>
      <c r="K844" s="224"/>
      <c r="L844" s="224"/>
      <c r="M844" s="224"/>
      <c r="N844" s="223"/>
      <c r="O844" s="223"/>
      <c r="P844" s="223"/>
      <c r="Q844" s="223"/>
      <c r="R844" s="224"/>
      <c r="S844" s="224"/>
      <c r="T844" s="224"/>
      <c r="U844" s="224"/>
      <c r="V844" s="224"/>
      <c r="W844" s="224"/>
      <c r="X844" s="224"/>
      <c r="Y844" s="224"/>
      <c r="Z844" s="214"/>
      <c r="AA844" s="214"/>
      <c r="AB844" s="214"/>
      <c r="AC844" s="214"/>
      <c r="AD844" s="214"/>
      <c r="AE844" s="214"/>
      <c r="AF844" s="214"/>
      <c r="AG844" s="214" t="s">
        <v>260</v>
      </c>
      <c r="AH844" s="214">
        <v>0</v>
      </c>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3" x14ac:dyDescent="0.2">
      <c r="A845" s="221"/>
      <c r="B845" s="222"/>
      <c r="C845" s="264" t="s">
        <v>515</v>
      </c>
      <c r="D845" s="256"/>
      <c r="E845" s="257">
        <v>15.928000000000001</v>
      </c>
      <c r="F845" s="224"/>
      <c r="G845" s="224"/>
      <c r="H845" s="224"/>
      <c r="I845" s="224"/>
      <c r="J845" s="224"/>
      <c r="K845" s="224"/>
      <c r="L845" s="224"/>
      <c r="M845" s="224"/>
      <c r="N845" s="223"/>
      <c r="O845" s="223"/>
      <c r="P845" s="223"/>
      <c r="Q845" s="223"/>
      <c r="R845" s="224"/>
      <c r="S845" s="224"/>
      <c r="T845" s="224"/>
      <c r="U845" s="224"/>
      <c r="V845" s="224"/>
      <c r="W845" s="224"/>
      <c r="X845" s="224"/>
      <c r="Y845" s="224"/>
      <c r="Z845" s="214"/>
      <c r="AA845" s="214"/>
      <c r="AB845" s="214"/>
      <c r="AC845" s="214"/>
      <c r="AD845" s="214"/>
      <c r="AE845" s="214"/>
      <c r="AF845" s="214"/>
      <c r="AG845" s="214" t="s">
        <v>260</v>
      </c>
      <c r="AH845" s="214">
        <v>0</v>
      </c>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2" x14ac:dyDescent="0.2">
      <c r="A846" s="221"/>
      <c r="B846" s="222"/>
      <c r="C846" s="250"/>
      <c r="D846" s="245"/>
      <c r="E846" s="245"/>
      <c r="F846" s="245"/>
      <c r="G846" s="245"/>
      <c r="H846" s="224"/>
      <c r="I846" s="224"/>
      <c r="J846" s="224"/>
      <c r="K846" s="224"/>
      <c r="L846" s="224"/>
      <c r="M846" s="224"/>
      <c r="N846" s="223"/>
      <c r="O846" s="223"/>
      <c r="P846" s="223"/>
      <c r="Q846" s="223"/>
      <c r="R846" s="224"/>
      <c r="S846" s="224"/>
      <c r="T846" s="224"/>
      <c r="U846" s="224"/>
      <c r="V846" s="224"/>
      <c r="W846" s="224"/>
      <c r="X846" s="224"/>
      <c r="Y846" s="224"/>
      <c r="Z846" s="214"/>
      <c r="AA846" s="214"/>
      <c r="AB846" s="214"/>
      <c r="AC846" s="214"/>
      <c r="AD846" s="214"/>
      <c r="AE846" s="214"/>
      <c r="AF846" s="214"/>
      <c r="AG846" s="214" t="s">
        <v>193</v>
      </c>
      <c r="AH846" s="214"/>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1" x14ac:dyDescent="0.2">
      <c r="A847" s="236">
        <v>49</v>
      </c>
      <c r="B847" s="237" t="s">
        <v>516</v>
      </c>
      <c r="C847" s="248" t="s">
        <v>517</v>
      </c>
      <c r="D847" s="238" t="s">
        <v>344</v>
      </c>
      <c r="E847" s="239">
        <v>253.38499999999999</v>
      </c>
      <c r="F847" s="240"/>
      <c r="G847" s="241">
        <f>ROUND(E847*F847,2)</f>
        <v>0</v>
      </c>
      <c r="H847" s="240"/>
      <c r="I847" s="241">
        <f>ROUND(E847*H847,2)</f>
        <v>0</v>
      </c>
      <c r="J847" s="240"/>
      <c r="K847" s="241">
        <f>ROUND(E847*J847,2)</f>
        <v>0</v>
      </c>
      <c r="L847" s="241">
        <v>21</v>
      </c>
      <c r="M847" s="241">
        <f>G847*(1+L847/100)</f>
        <v>0</v>
      </c>
      <c r="N847" s="239">
        <v>0</v>
      </c>
      <c r="O847" s="239">
        <f>ROUND(E847*N847,2)</f>
        <v>0</v>
      </c>
      <c r="P847" s="239">
        <v>9.3999999999999997E-4</v>
      </c>
      <c r="Q847" s="239">
        <f>ROUND(E847*P847,2)</f>
        <v>0.24</v>
      </c>
      <c r="R847" s="241"/>
      <c r="S847" s="241" t="s">
        <v>213</v>
      </c>
      <c r="T847" s="242" t="s">
        <v>507</v>
      </c>
      <c r="U847" s="224">
        <v>0.06</v>
      </c>
      <c r="V847" s="224">
        <f>ROUND(E847*U847,2)</f>
        <v>15.2</v>
      </c>
      <c r="W847" s="224"/>
      <c r="X847" s="224" t="s">
        <v>217</v>
      </c>
      <c r="Y847" s="224" t="s">
        <v>189</v>
      </c>
      <c r="Z847" s="214"/>
      <c r="AA847" s="214"/>
      <c r="AB847" s="214"/>
      <c r="AC847" s="214"/>
      <c r="AD847" s="214"/>
      <c r="AE847" s="214"/>
      <c r="AF847" s="214"/>
      <c r="AG847" s="214" t="s">
        <v>254</v>
      </c>
      <c r="AH847" s="214"/>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2" x14ac:dyDescent="0.2">
      <c r="A848" s="221"/>
      <c r="B848" s="222"/>
      <c r="C848" s="264" t="s">
        <v>306</v>
      </c>
      <c r="D848" s="256"/>
      <c r="E848" s="257"/>
      <c r="F848" s="224"/>
      <c r="G848" s="224"/>
      <c r="H848" s="224"/>
      <c r="I848" s="224"/>
      <c r="J848" s="224"/>
      <c r="K848" s="224"/>
      <c r="L848" s="224"/>
      <c r="M848" s="224"/>
      <c r="N848" s="223"/>
      <c r="O848" s="223"/>
      <c r="P848" s="223"/>
      <c r="Q848" s="223"/>
      <c r="R848" s="224"/>
      <c r="S848" s="224"/>
      <c r="T848" s="224"/>
      <c r="U848" s="224"/>
      <c r="V848" s="224"/>
      <c r="W848" s="224"/>
      <c r="X848" s="224"/>
      <c r="Y848" s="224"/>
      <c r="Z848" s="214"/>
      <c r="AA848" s="214"/>
      <c r="AB848" s="214"/>
      <c r="AC848" s="214"/>
      <c r="AD848" s="214"/>
      <c r="AE848" s="214"/>
      <c r="AF848" s="214"/>
      <c r="AG848" s="214" t="s">
        <v>260</v>
      </c>
      <c r="AH848" s="214">
        <v>0</v>
      </c>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3" x14ac:dyDescent="0.2">
      <c r="A849" s="221"/>
      <c r="B849" s="222"/>
      <c r="C849" s="264" t="s">
        <v>443</v>
      </c>
      <c r="D849" s="256"/>
      <c r="E849" s="257"/>
      <c r="F849" s="224"/>
      <c r="G849" s="224"/>
      <c r="H849" s="224"/>
      <c r="I849" s="224"/>
      <c r="J849" s="224"/>
      <c r="K849" s="224"/>
      <c r="L849" s="224"/>
      <c r="M849" s="224"/>
      <c r="N849" s="223"/>
      <c r="O849" s="223"/>
      <c r="P849" s="223"/>
      <c r="Q849" s="223"/>
      <c r="R849" s="224"/>
      <c r="S849" s="224"/>
      <c r="T849" s="224"/>
      <c r="U849" s="224"/>
      <c r="V849" s="224"/>
      <c r="W849" s="224"/>
      <c r="X849" s="224"/>
      <c r="Y849" s="224"/>
      <c r="Z849" s="214"/>
      <c r="AA849" s="214"/>
      <c r="AB849" s="214"/>
      <c r="AC849" s="214"/>
      <c r="AD849" s="214"/>
      <c r="AE849" s="214"/>
      <c r="AF849" s="214"/>
      <c r="AG849" s="214" t="s">
        <v>260</v>
      </c>
      <c r="AH849" s="214">
        <v>0</v>
      </c>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3" x14ac:dyDescent="0.2">
      <c r="A850" s="221"/>
      <c r="B850" s="222"/>
      <c r="C850" s="264" t="s">
        <v>511</v>
      </c>
      <c r="D850" s="256"/>
      <c r="E850" s="257">
        <v>94.787000000000006</v>
      </c>
      <c r="F850" s="224"/>
      <c r="G850" s="224"/>
      <c r="H850" s="224"/>
      <c r="I850" s="224"/>
      <c r="J850" s="224"/>
      <c r="K850" s="224"/>
      <c r="L850" s="224"/>
      <c r="M850" s="224"/>
      <c r="N850" s="223"/>
      <c r="O850" s="223"/>
      <c r="P850" s="223"/>
      <c r="Q850" s="223"/>
      <c r="R850" s="224"/>
      <c r="S850" s="224"/>
      <c r="T850" s="224"/>
      <c r="U850" s="224"/>
      <c r="V850" s="224"/>
      <c r="W850" s="224"/>
      <c r="X850" s="224"/>
      <c r="Y850" s="224"/>
      <c r="Z850" s="214"/>
      <c r="AA850" s="214"/>
      <c r="AB850" s="214"/>
      <c r="AC850" s="214"/>
      <c r="AD850" s="214"/>
      <c r="AE850" s="214"/>
      <c r="AF850" s="214"/>
      <c r="AG850" s="214" t="s">
        <v>260</v>
      </c>
      <c r="AH850" s="214">
        <v>0</v>
      </c>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3" x14ac:dyDescent="0.2">
      <c r="A851" s="221"/>
      <c r="B851" s="222"/>
      <c r="C851" s="264" t="s">
        <v>309</v>
      </c>
      <c r="D851" s="256"/>
      <c r="E851" s="257"/>
      <c r="F851" s="224"/>
      <c r="G851" s="224"/>
      <c r="H851" s="224"/>
      <c r="I851" s="224"/>
      <c r="J851" s="224"/>
      <c r="K851" s="224"/>
      <c r="L851" s="224"/>
      <c r="M851" s="224"/>
      <c r="N851" s="223"/>
      <c r="O851" s="223"/>
      <c r="P851" s="223"/>
      <c r="Q851" s="223"/>
      <c r="R851" s="224"/>
      <c r="S851" s="224"/>
      <c r="T851" s="224"/>
      <c r="U851" s="224"/>
      <c r="V851" s="224"/>
      <c r="W851" s="224"/>
      <c r="X851" s="224"/>
      <c r="Y851" s="224"/>
      <c r="Z851" s="214"/>
      <c r="AA851" s="214"/>
      <c r="AB851" s="214"/>
      <c r="AC851" s="214"/>
      <c r="AD851" s="214"/>
      <c r="AE851" s="214"/>
      <c r="AF851" s="214"/>
      <c r="AG851" s="214" t="s">
        <v>260</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3" x14ac:dyDescent="0.2">
      <c r="A852" s="221"/>
      <c r="B852" s="222"/>
      <c r="C852" s="264" t="s">
        <v>310</v>
      </c>
      <c r="D852" s="256"/>
      <c r="E852" s="257"/>
      <c r="F852" s="224"/>
      <c r="G852" s="224"/>
      <c r="H852" s="224"/>
      <c r="I852" s="224"/>
      <c r="J852" s="224"/>
      <c r="K852" s="224"/>
      <c r="L852" s="224"/>
      <c r="M852" s="224"/>
      <c r="N852" s="223"/>
      <c r="O852" s="223"/>
      <c r="P852" s="223"/>
      <c r="Q852" s="223"/>
      <c r="R852" s="224"/>
      <c r="S852" s="224"/>
      <c r="T852" s="224"/>
      <c r="U852" s="224"/>
      <c r="V852" s="224"/>
      <c r="W852" s="224"/>
      <c r="X852" s="224"/>
      <c r="Y852" s="224"/>
      <c r="Z852" s="214"/>
      <c r="AA852" s="214"/>
      <c r="AB852" s="214"/>
      <c r="AC852" s="214"/>
      <c r="AD852" s="214"/>
      <c r="AE852" s="214"/>
      <c r="AF852" s="214"/>
      <c r="AG852" s="214" t="s">
        <v>260</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3" x14ac:dyDescent="0.2">
      <c r="A853" s="221"/>
      <c r="B853" s="222"/>
      <c r="C853" s="264" t="s">
        <v>443</v>
      </c>
      <c r="D853" s="256"/>
      <c r="E853" s="257"/>
      <c r="F853" s="224"/>
      <c r="G853" s="224"/>
      <c r="H853" s="224"/>
      <c r="I853" s="224"/>
      <c r="J853" s="224"/>
      <c r="K853" s="224"/>
      <c r="L853" s="224"/>
      <c r="M853" s="224"/>
      <c r="N853" s="223"/>
      <c r="O853" s="223"/>
      <c r="P853" s="223"/>
      <c r="Q853" s="223"/>
      <c r="R853" s="224"/>
      <c r="S853" s="224"/>
      <c r="T853" s="224"/>
      <c r="U853" s="224"/>
      <c r="V853" s="224"/>
      <c r="W853" s="224"/>
      <c r="X853" s="224"/>
      <c r="Y853" s="224"/>
      <c r="Z853" s="214"/>
      <c r="AA853" s="214"/>
      <c r="AB853" s="214"/>
      <c r="AC853" s="214"/>
      <c r="AD853" s="214"/>
      <c r="AE853" s="214"/>
      <c r="AF853" s="214"/>
      <c r="AG853" s="214" t="s">
        <v>260</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3" x14ac:dyDescent="0.2">
      <c r="A854" s="221"/>
      <c r="B854" s="222"/>
      <c r="C854" s="264" t="s">
        <v>512</v>
      </c>
      <c r="D854" s="256"/>
      <c r="E854" s="257">
        <v>118.646</v>
      </c>
      <c r="F854" s="224"/>
      <c r="G854" s="224"/>
      <c r="H854" s="224"/>
      <c r="I854" s="224"/>
      <c r="J854" s="224"/>
      <c r="K854" s="224"/>
      <c r="L854" s="224"/>
      <c r="M854" s="224"/>
      <c r="N854" s="223"/>
      <c r="O854" s="223"/>
      <c r="P854" s="223"/>
      <c r="Q854" s="223"/>
      <c r="R854" s="224"/>
      <c r="S854" s="224"/>
      <c r="T854" s="224"/>
      <c r="U854" s="224"/>
      <c r="V854" s="224"/>
      <c r="W854" s="224"/>
      <c r="X854" s="224"/>
      <c r="Y854" s="224"/>
      <c r="Z854" s="214"/>
      <c r="AA854" s="214"/>
      <c r="AB854" s="214"/>
      <c r="AC854" s="214"/>
      <c r="AD854" s="214"/>
      <c r="AE854" s="214"/>
      <c r="AF854" s="214"/>
      <c r="AG854" s="214" t="s">
        <v>260</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64" t="s">
        <v>513</v>
      </c>
      <c r="D855" s="256"/>
      <c r="E855" s="257">
        <v>13.64</v>
      </c>
      <c r="F855" s="224"/>
      <c r="G855" s="224"/>
      <c r="H855" s="224"/>
      <c r="I855" s="224"/>
      <c r="J855" s="224"/>
      <c r="K855" s="224"/>
      <c r="L855" s="224"/>
      <c r="M855" s="224"/>
      <c r="N855" s="223"/>
      <c r="O855" s="223"/>
      <c r="P855" s="223"/>
      <c r="Q855" s="223"/>
      <c r="R855" s="224"/>
      <c r="S855" s="224"/>
      <c r="T855" s="224"/>
      <c r="U855" s="224"/>
      <c r="V855" s="224"/>
      <c r="W855" s="224"/>
      <c r="X855" s="224"/>
      <c r="Y855" s="224"/>
      <c r="Z855" s="214"/>
      <c r="AA855" s="214"/>
      <c r="AB855" s="214"/>
      <c r="AC855" s="214"/>
      <c r="AD855" s="214"/>
      <c r="AE855" s="214"/>
      <c r="AF855" s="214"/>
      <c r="AG855" s="214" t="s">
        <v>260</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3" x14ac:dyDescent="0.2">
      <c r="A856" s="221"/>
      <c r="B856" s="222"/>
      <c r="C856" s="264" t="s">
        <v>309</v>
      </c>
      <c r="D856" s="256"/>
      <c r="E856" s="257"/>
      <c r="F856" s="224"/>
      <c r="G856" s="224"/>
      <c r="H856" s="224"/>
      <c r="I856" s="224"/>
      <c r="J856" s="224"/>
      <c r="K856" s="224"/>
      <c r="L856" s="224"/>
      <c r="M856" s="224"/>
      <c r="N856" s="223"/>
      <c r="O856" s="223"/>
      <c r="P856" s="223"/>
      <c r="Q856" s="223"/>
      <c r="R856" s="224"/>
      <c r="S856" s="224"/>
      <c r="T856" s="224"/>
      <c r="U856" s="224"/>
      <c r="V856" s="224"/>
      <c r="W856" s="224"/>
      <c r="X856" s="224"/>
      <c r="Y856" s="224"/>
      <c r="Z856" s="214"/>
      <c r="AA856" s="214"/>
      <c r="AB856" s="214"/>
      <c r="AC856" s="214"/>
      <c r="AD856" s="214"/>
      <c r="AE856" s="214"/>
      <c r="AF856" s="214"/>
      <c r="AG856" s="214" t="s">
        <v>260</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x14ac:dyDescent="0.2">
      <c r="A857" s="221"/>
      <c r="B857" s="222"/>
      <c r="C857" s="264" t="s">
        <v>314</v>
      </c>
      <c r="D857" s="256"/>
      <c r="E857" s="257"/>
      <c r="F857" s="224"/>
      <c r="G857" s="224"/>
      <c r="H857" s="224"/>
      <c r="I857" s="224"/>
      <c r="J857" s="224"/>
      <c r="K857" s="224"/>
      <c r="L857" s="224"/>
      <c r="M857" s="224"/>
      <c r="N857" s="223"/>
      <c r="O857" s="223"/>
      <c r="P857" s="223"/>
      <c r="Q857" s="223"/>
      <c r="R857" s="224"/>
      <c r="S857" s="224"/>
      <c r="T857" s="224"/>
      <c r="U857" s="224"/>
      <c r="V857" s="224"/>
      <c r="W857" s="224"/>
      <c r="X857" s="224"/>
      <c r="Y857" s="224"/>
      <c r="Z857" s="214"/>
      <c r="AA857" s="214"/>
      <c r="AB857" s="214"/>
      <c r="AC857" s="214"/>
      <c r="AD857" s="214"/>
      <c r="AE857" s="214"/>
      <c r="AF857" s="214"/>
      <c r="AG857" s="214" t="s">
        <v>260</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outlineLevel="3" x14ac:dyDescent="0.2">
      <c r="A858" s="221"/>
      <c r="B858" s="222"/>
      <c r="C858" s="264" t="s">
        <v>443</v>
      </c>
      <c r="D858" s="256"/>
      <c r="E858" s="257"/>
      <c r="F858" s="224"/>
      <c r="G858" s="224"/>
      <c r="H858" s="224"/>
      <c r="I858" s="224"/>
      <c r="J858" s="224"/>
      <c r="K858" s="224"/>
      <c r="L858" s="224"/>
      <c r="M858" s="224"/>
      <c r="N858" s="223"/>
      <c r="O858" s="223"/>
      <c r="P858" s="223"/>
      <c r="Q858" s="223"/>
      <c r="R858" s="224"/>
      <c r="S858" s="224"/>
      <c r="T858" s="224"/>
      <c r="U858" s="224"/>
      <c r="V858" s="224"/>
      <c r="W858" s="224"/>
      <c r="X858" s="224"/>
      <c r="Y858" s="224"/>
      <c r="Z858" s="214"/>
      <c r="AA858" s="214"/>
      <c r="AB858" s="214"/>
      <c r="AC858" s="214"/>
      <c r="AD858" s="214"/>
      <c r="AE858" s="214"/>
      <c r="AF858" s="214"/>
      <c r="AG858" s="214" t="s">
        <v>260</v>
      </c>
      <c r="AH858" s="214">
        <v>0</v>
      </c>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3" x14ac:dyDescent="0.2">
      <c r="A859" s="221"/>
      <c r="B859" s="222"/>
      <c r="C859" s="264" t="s">
        <v>514</v>
      </c>
      <c r="D859" s="256"/>
      <c r="E859" s="257">
        <v>10.384</v>
      </c>
      <c r="F859" s="224"/>
      <c r="G859" s="224"/>
      <c r="H859" s="224"/>
      <c r="I859" s="224"/>
      <c r="J859" s="224"/>
      <c r="K859" s="224"/>
      <c r="L859" s="224"/>
      <c r="M859" s="224"/>
      <c r="N859" s="223"/>
      <c r="O859" s="223"/>
      <c r="P859" s="223"/>
      <c r="Q859" s="223"/>
      <c r="R859" s="224"/>
      <c r="S859" s="224"/>
      <c r="T859" s="224"/>
      <c r="U859" s="224"/>
      <c r="V859" s="224"/>
      <c r="W859" s="224"/>
      <c r="X859" s="224"/>
      <c r="Y859" s="224"/>
      <c r="Z859" s="214"/>
      <c r="AA859" s="214"/>
      <c r="AB859" s="214"/>
      <c r="AC859" s="214"/>
      <c r="AD859" s="214"/>
      <c r="AE859" s="214"/>
      <c r="AF859" s="214"/>
      <c r="AG859" s="214" t="s">
        <v>260</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3" x14ac:dyDescent="0.2">
      <c r="A860" s="221"/>
      <c r="B860" s="222"/>
      <c r="C860" s="264" t="s">
        <v>309</v>
      </c>
      <c r="D860" s="256"/>
      <c r="E860" s="257"/>
      <c r="F860" s="224"/>
      <c r="G860" s="224"/>
      <c r="H860" s="224"/>
      <c r="I860" s="224"/>
      <c r="J860" s="224"/>
      <c r="K860" s="224"/>
      <c r="L860" s="224"/>
      <c r="M860" s="224"/>
      <c r="N860" s="223"/>
      <c r="O860" s="223"/>
      <c r="P860" s="223"/>
      <c r="Q860" s="223"/>
      <c r="R860" s="224"/>
      <c r="S860" s="224"/>
      <c r="T860" s="224"/>
      <c r="U860" s="224"/>
      <c r="V860" s="224"/>
      <c r="W860" s="224"/>
      <c r="X860" s="224"/>
      <c r="Y860" s="224"/>
      <c r="Z860" s="214"/>
      <c r="AA860" s="214"/>
      <c r="AB860" s="214"/>
      <c r="AC860" s="214"/>
      <c r="AD860" s="214"/>
      <c r="AE860" s="214"/>
      <c r="AF860" s="214"/>
      <c r="AG860" s="214" t="s">
        <v>260</v>
      </c>
      <c r="AH860" s="214">
        <v>0</v>
      </c>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3" x14ac:dyDescent="0.2">
      <c r="A861" s="221"/>
      <c r="B861" s="222"/>
      <c r="C861" s="264" t="s">
        <v>317</v>
      </c>
      <c r="D861" s="256"/>
      <c r="E861" s="257"/>
      <c r="F861" s="224"/>
      <c r="G861" s="224"/>
      <c r="H861" s="224"/>
      <c r="I861" s="224"/>
      <c r="J861" s="224"/>
      <c r="K861" s="224"/>
      <c r="L861" s="224"/>
      <c r="M861" s="224"/>
      <c r="N861" s="223"/>
      <c r="O861" s="223"/>
      <c r="P861" s="223"/>
      <c r="Q861" s="223"/>
      <c r="R861" s="224"/>
      <c r="S861" s="224"/>
      <c r="T861" s="224"/>
      <c r="U861" s="224"/>
      <c r="V861" s="224"/>
      <c r="W861" s="224"/>
      <c r="X861" s="224"/>
      <c r="Y861" s="224"/>
      <c r="Z861" s="214"/>
      <c r="AA861" s="214"/>
      <c r="AB861" s="214"/>
      <c r="AC861" s="214"/>
      <c r="AD861" s="214"/>
      <c r="AE861" s="214"/>
      <c r="AF861" s="214"/>
      <c r="AG861" s="214" t="s">
        <v>260</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3" x14ac:dyDescent="0.2">
      <c r="A862" s="221"/>
      <c r="B862" s="222"/>
      <c r="C862" s="264" t="s">
        <v>443</v>
      </c>
      <c r="D862" s="256"/>
      <c r="E862" s="257"/>
      <c r="F862" s="224"/>
      <c r="G862" s="224"/>
      <c r="H862" s="224"/>
      <c r="I862" s="224"/>
      <c r="J862" s="224"/>
      <c r="K862" s="224"/>
      <c r="L862" s="224"/>
      <c r="M862" s="224"/>
      <c r="N862" s="223"/>
      <c r="O862" s="223"/>
      <c r="P862" s="223"/>
      <c r="Q862" s="223"/>
      <c r="R862" s="224"/>
      <c r="S862" s="224"/>
      <c r="T862" s="224"/>
      <c r="U862" s="224"/>
      <c r="V862" s="224"/>
      <c r="W862" s="224"/>
      <c r="X862" s="224"/>
      <c r="Y862" s="224"/>
      <c r="Z862" s="214"/>
      <c r="AA862" s="214"/>
      <c r="AB862" s="214"/>
      <c r="AC862" s="214"/>
      <c r="AD862" s="214"/>
      <c r="AE862" s="214"/>
      <c r="AF862" s="214"/>
      <c r="AG862" s="214" t="s">
        <v>260</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outlineLevel="3" x14ac:dyDescent="0.2">
      <c r="A863" s="221"/>
      <c r="B863" s="222"/>
      <c r="C863" s="264" t="s">
        <v>515</v>
      </c>
      <c r="D863" s="256"/>
      <c r="E863" s="257">
        <v>15.928000000000001</v>
      </c>
      <c r="F863" s="224"/>
      <c r="G863" s="224"/>
      <c r="H863" s="224"/>
      <c r="I863" s="224"/>
      <c r="J863" s="224"/>
      <c r="K863" s="224"/>
      <c r="L863" s="224"/>
      <c r="M863" s="224"/>
      <c r="N863" s="223"/>
      <c r="O863" s="223"/>
      <c r="P863" s="223"/>
      <c r="Q863" s="223"/>
      <c r="R863" s="224"/>
      <c r="S863" s="224"/>
      <c r="T863" s="224"/>
      <c r="U863" s="224"/>
      <c r="V863" s="224"/>
      <c r="W863" s="224"/>
      <c r="X863" s="224"/>
      <c r="Y863" s="224"/>
      <c r="Z863" s="214"/>
      <c r="AA863" s="214"/>
      <c r="AB863" s="214"/>
      <c r="AC863" s="214"/>
      <c r="AD863" s="214"/>
      <c r="AE863" s="214"/>
      <c r="AF863" s="214"/>
      <c r="AG863" s="214" t="s">
        <v>260</v>
      </c>
      <c r="AH863" s="214">
        <v>0</v>
      </c>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2" x14ac:dyDescent="0.2">
      <c r="A864" s="221"/>
      <c r="B864" s="222"/>
      <c r="C864" s="250"/>
      <c r="D864" s="245"/>
      <c r="E864" s="245"/>
      <c r="F864" s="245"/>
      <c r="G864" s="245"/>
      <c r="H864" s="224"/>
      <c r="I864" s="224"/>
      <c r="J864" s="224"/>
      <c r="K864" s="224"/>
      <c r="L864" s="224"/>
      <c r="M864" s="224"/>
      <c r="N864" s="223"/>
      <c r="O864" s="223"/>
      <c r="P864" s="223"/>
      <c r="Q864" s="223"/>
      <c r="R864" s="224"/>
      <c r="S864" s="224"/>
      <c r="T864" s="224"/>
      <c r="U864" s="224"/>
      <c r="V864" s="224"/>
      <c r="W864" s="224"/>
      <c r="X864" s="224"/>
      <c r="Y864" s="224"/>
      <c r="Z864" s="214"/>
      <c r="AA864" s="214"/>
      <c r="AB864" s="214"/>
      <c r="AC864" s="214"/>
      <c r="AD864" s="214"/>
      <c r="AE864" s="214"/>
      <c r="AF864" s="214"/>
      <c r="AG864" s="214" t="s">
        <v>193</v>
      </c>
      <c r="AH864" s="214"/>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x14ac:dyDescent="0.2">
      <c r="A865" s="229" t="s">
        <v>181</v>
      </c>
      <c r="B865" s="230" t="s">
        <v>146</v>
      </c>
      <c r="C865" s="247" t="s">
        <v>147</v>
      </c>
      <c r="D865" s="231"/>
      <c r="E865" s="232"/>
      <c r="F865" s="233"/>
      <c r="G865" s="233">
        <f>SUMIF(AG866:AG900,"&lt;&gt;NOR",G866:G900)</f>
        <v>0</v>
      </c>
      <c r="H865" s="233"/>
      <c r="I865" s="233">
        <f>SUM(I866:I900)</f>
        <v>0</v>
      </c>
      <c r="J865" s="233"/>
      <c r="K865" s="233">
        <f>SUM(K866:K900)</f>
        <v>0</v>
      </c>
      <c r="L865" s="233"/>
      <c r="M865" s="233">
        <f>SUM(M866:M900)</f>
        <v>0</v>
      </c>
      <c r="N865" s="232"/>
      <c r="O865" s="232">
        <f>SUM(O866:O900)</f>
        <v>0.59000000000000008</v>
      </c>
      <c r="P865" s="232"/>
      <c r="Q865" s="232">
        <f>SUM(Q866:Q900)</f>
        <v>0.5</v>
      </c>
      <c r="R865" s="233"/>
      <c r="S865" s="233"/>
      <c r="T865" s="234"/>
      <c r="U865" s="228"/>
      <c r="V865" s="228">
        <f>SUM(V866:V900)</f>
        <v>0</v>
      </c>
      <c r="W865" s="228"/>
      <c r="X865" s="228"/>
      <c r="Y865" s="228"/>
      <c r="AG865" t="s">
        <v>182</v>
      </c>
    </row>
    <row r="866" spans="1:60" outlineLevel="1" x14ac:dyDescent="0.2">
      <c r="A866" s="236">
        <v>50</v>
      </c>
      <c r="B866" s="237" t="s">
        <v>518</v>
      </c>
      <c r="C866" s="248" t="s">
        <v>519</v>
      </c>
      <c r="D866" s="238" t="s">
        <v>520</v>
      </c>
      <c r="E866" s="239">
        <v>500</v>
      </c>
      <c r="F866" s="240"/>
      <c r="G866" s="241">
        <f>ROUND(E866*F866,2)</f>
        <v>0</v>
      </c>
      <c r="H866" s="240"/>
      <c r="I866" s="241">
        <f>ROUND(E866*H866,2)</f>
        <v>0</v>
      </c>
      <c r="J866" s="240"/>
      <c r="K866" s="241">
        <f>ROUND(E866*J866,2)</f>
        <v>0</v>
      </c>
      <c r="L866" s="241">
        <v>21</v>
      </c>
      <c r="M866" s="241">
        <f>G866*(1+L866/100)</f>
        <v>0</v>
      </c>
      <c r="N866" s="239">
        <v>6.0000000000000002E-5</v>
      </c>
      <c r="O866" s="239">
        <f>ROUND(E866*N866,2)</f>
        <v>0.03</v>
      </c>
      <c r="P866" s="239">
        <v>1E-3</v>
      </c>
      <c r="Q866" s="239">
        <f>ROUND(E866*P866,2)</f>
        <v>0.5</v>
      </c>
      <c r="R866" s="241" t="s">
        <v>391</v>
      </c>
      <c r="S866" s="241" t="s">
        <v>186</v>
      </c>
      <c r="T866" s="242" t="s">
        <v>186</v>
      </c>
      <c r="U866" s="224">
        <v>0</v>
      </c>
      <c r="V866" s="224">
        <f>ROUND(E866*U866,2)</f>
        <v>0</v>
      </c>
      <c r="W866" s="224"/>
      <c r="X866" s="224" t="s">
        <v>392</v>
      </c>
      <c r="Y866" s="224" t="s">
        <v>189</v>
      </c>
      <c r="Z866" s="214"/>
      <c r="AA866" s="214"/>
      <c r="AB866" s="214"/>
      <c r="AC866" s="214"/>
      <c r="AD866" s="214"/>
      <c r="AE866" s="214"/>
      <c r="AF866" s="214"/>
      <c r="AG866" s="214" t="s">
        <v>393</v>
      </c>
      <c r="AH866" s="214"/>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2" x14ac:dyDescent="0.2">
      <c r="A867" s="221"/>
      <c r="B867" s="222"/>
      <c r="C867" s="264" t="s">
        <v>521</v>
      </c>
      <c r="D867" s="256"/>
      <c r="E867" s="257">
        <v>500</v>
      </c>
      <c r="F867" s="224"/>
      <c r="G867" s="224"/>
      <c r="H867" s="224"/>
      <c r="I867" s="224"/>
      <c r="J867" s="224"/>
      <c r="K867" s="224"/>
      <c r="L867" s="224"/>
      <c r="M867" s="224"/>
      <c r="N867" s="223"/>
      <c r="O867" s="223"/>
      <c r="P867" s="223"/>
      <c r="Q867" s="223"/>
      <c r="R867" s="224"/>
      <c r="S867" s="224"/>
      <c r="T867" s="224"/>
      <c r="U867" s="224"/>
      <c r="V867" s="224"/>
      <c r="W867" s="224"/>
      <c r="X867" s="224"/>
      <c r="Y867" s="224"/>
      <c r="Z867" s="214"/>
      <c r="AA867" s="214"/>
      <c r="AB867" s="214"/>
      <c r="AC867" s="214"/>
      <c r="AD867" s="214"/>
      <c r="AE867" s="214"/>
      <c r="AF867" s="214"/>
      <c r="AG867" s="214" t="s">
        <v>260</v>
      </c>
      <c r="AH867" s="214">
        <v>0</v>
      </c>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2" x14ac:dyDescent="0.2">
      <c r="A868" s="221"/>
      <c r="B868" s="222"/>
      <c r="C868" s="250"/>
      <c r="D868" s="245"/>
      <c r="E868" s="245"/>
      <c r="F868" s="245"/>
      <c r="G868" s="245"/>
      <c r="H868" s="224"/>
      <c r="I868" s="224"/>
      <c r="J868" s="224"/>
      <c r="K868" s="224"/>
      <c r="L868" s="224"/>
      <c r="M868" s="224"/>
      <c r="N868" s="223"/>
      <c r="O868" s="223"/>
      <c r="P868" s="223"/>
      <c r="Q868" s="223"/>
      <c r="R868" s="224"/>
      <c r="S868" s="224"/>
      <c r="T868" s="224"/>
      <c r="U868" s="224"/>
      <c r="V868" s="224"/>
      <c r="W868" s="224"/>
      <c r="X868" s="224"/>
      <c r="Y868" s="224"/>
      <c r="Z868" s="214"/>
      <c r="AA868" s="214"/>
      <c r="AB868" s="214"/>
      <c r="AC868" s="214"/>
      <c r="AD868" s="214"/>
      <c r="AE868" s="214"/>
      <c r="AF868" s="214"/>
      <c r="AG868" s="214" t="s">
        <v>193</v>
      </c>
      <c r="AH868" s="214"/>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1" x14ac:dyDescent="0.2">
      <c r="A869" s="236">
        <v>51</v>
      </c>
      <c r="B869" s="237" t="s">
        <v>522</v>
      </c>
      <c r="C869" s="248" t="s">
        <v>523</v>
      </c>
      <c r="D869" s="238" t="s">
        <v>253</v>
      </c>
      <c r="E869" s="239">
        <v>1</v>
      </c>
      <c r="F869" s="240"/>
      <c r="G869" s="241">
        <f>ROUND(E869*F869,2)</f>
        <v>0</v>
      </c>
      <c r="H869" s="240"/>
      <c r="I869" s="241">
        <f>ROUND(E869*H869,2)</f>
        <v>0</v>
      </c>
      <c r="J869" s="240"/>
      <c r="K869" s="241">
        <f>ROUND(E869*J869,2)</f>
        <v>0</v>
      </c>
      <c r="L869" s="241">
        <v>21</v>
      </c>
      <c r="M869" s="241">
        <f>G869*(1+L869/100)</f>
        <v>0</v>
      </c>
      <c r="N869" s="239">
        <v>0</v>
      </c>
      <c r="O869" s="239">
        <f>ROUND(E869*N869,2)</f>
        <v>0</v>
      </c>
      <c r="P869" s="239">
        <v>0</v>
      </c>
      <c r="Q869" s="239">
        <f>ROUND(E869*P869,2)</f>
        <v>0</v>
      </c>
      <c r="R869" s="241"/>
      <c r="S869" s="241" t="s">
        <v>213</v>
      </c>
      <c r="T869" s="242" t="s">
        <v>187</v>
      </c>
      <c r="U869" s="224">
        <v>0</v>
      </c>
      <c r="V869" s="224">
        <f>ROUND(E869*U869,2)</f>
        <v>0</v>
      </c>
      <c r="W869" s="224"/>
      <c r="X869" s="224" t="s">
        <v>392</v>
      </c>
      <c r="Y869" s="224" t="s">
        <v>189</v>
      </c>
      <c r="Z869" s="214"/>
      <c r="AA869" s="214"/>
      <c r="AB869" s="214"/>
      <c r="AC869" s="214"/>
      <c r="AD869" s="214"/>
      <c r="AE869" s="214"/>
      <c r="AF869" s="214"/>
      <c r="AG869" s="214" t="s">
        <v>393</v>
      </c>
      <c r="AH869" s="214"/>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2" x14ac:dyDescent="0.2">
      <c r="A870" s="221"/>
      <c r="B870" s="222"/>
      <c r="C870" s="251"/>
      <c r="D870" s="246"/>
      <c r="E870" s="246"/>
      <c r="F870" s="246"/>
      <c r="G870" s="246"/>
      <c r="H870" s="224"/>
      <c r="I870" s="224"/>
      <c r="J870" s="224"/>
      <c r="K870" s="224"/>
      <c r="L870" s="224"/>
      <c r="M870" s="224"/>
      <c r="N870" s="223"/>
      <c r="O870" s="223"/>
      <c r="P870" s="223"/>
      <c r="Q870" s="223"/>
      <c r="R870" s="224"/>
      <c r="S870" s="224"/>
      <c r="T870" s="224"/>
      <c r="U870" s="224"/>
      <c r="V870" s="224"/>
      <c r="W870" s="224"/>
      <c r="X870" s="224"/>
      <c r="Y870" s="224"/>
      <c r="Z870" s="214"/>
      <c r="AA870" s="214"/>
      <c r="AB870" s="214"/>
      <c r="AC870" s="214"/>
      <c r="AD870" s="214"/>
      <c r="AE870" s="214"/>
      <c r="AF870" s="214"/>
      <c r="AG870" s="214" t="s">
        <v>193</v>
      </c>
      <c r="AH870" s="214"/>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outlineLevel="1" x14ac:dyDescent="0.2">
      <c r="A871" s="236">
        <v>52</v>
      </c>
      <c r="B871" s="237" t="s">
        <v>524</v>
      </c>
      <c r="C871" s="248" t="s">
        <v>525</v>
      </c>
      <c r="D871" s="238" t="s">
        <v>526</v>
      </c>
      <c r="E871" s="239">
        <v>14.124000000000001</v>
      </c>
      <c r="F871" s="240"/>
      <c r="G871" s="241">
        <f>ROUND(E871*F871,2)</f>
        <v>0</v>
      </c>
      <c r="H871" s="240"/>
      <c r="I871" s="241">
        <f>ROUND(E871*H871,2)</f>
        <v>0</v>
      </c>
      <c r="J871" s="240"/>
      <c r="K871" s="241">
        <f>ROUND(E871*J871,2)</f>
        <v>0</v>
      </c>
      <c r="L871" s="241">
        <v>21</v>
      </c>
      <c r="M871" s="241">
        <f>G871*(1+L871/100)</f>
        <v>0</v>
      </c>
      <c r="N871" s="239">
        <v>2E-3</v>
      </c>
      <c r="O871" s="239">
        <f>ROUND(E871*N871,2)</f>
        <v>0.03</v>
      </c>
      <c r="P871" s="239">
        <v>0</v>
      </c>
      <c r="Q871" s="239">
        <f>ROUND(E871*P871,2)</f>
        <v>0</v>
      </c>
      <c r="R871" s="241"/>
      <c r="S871" s="241" t="s">
        <v>213</v>
      </c>
      <c r="T871" s="242" t="s">
        <v>186</v>
      </c>
      <c r="U871" s="224">
        <v>0</v>
      </c>
      <c r="V871" s="224">
        <f>ROUND(E871*U871,2)</f>
        <v>0</v>
      </c>
      <c r="W871" s="224"/>
      <c r="X871" s="224" t="s">
        <v>392</v>
      </c>
      <c r="Y871" s="224" t="s">
        <v>189</v>
      </c>
      <c r="Z871" s="214"/>
      <c r="AA871" s="214"/>
      <c r="AB871" s="214"/>
      <c r="AC871" s="214"/>
      <c r="AD871" s="214"/>
      <c r="AE871" s="214"/>
      <c r="AF871" s="214"/>
      <c r="AG871" s="214" t="s">
        <v>393</v>
      </c>
      <c r="AH871" s="214"/>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2" x14ac:dyDescent="0.2">
      <c r="A872" s="221"/>
      <c r="B872" s="222"/>
      <c r="C872" s="264" t="s">
        <v>527</v>
      </c>
      <c r="D872" s="256"/>
      <c r="E872" s="257">
        <v>14.124000000000001</v>
      </c>
      <c r="F872" s="224"/>
      <c r="G872" s="224"/>
      <c r="H872" s="224"/>
      <c r="I872" s="224"/>
      <c r="J872" s="224"/>
      <c r="K872" s="224"/>
      <c r="L872" s="224"/>
      <c r="M872" s="224"/>
      <c r="N872" s="223"/>
      <c r="O872" s="223"/>
      <c r="P872" s="223"/>
      <c r="Q872" s="223"/>
      <c r="R872" s="224"/>
      <c r="S872" s="224"/>
      <c r="T872" s="224"/>
      <c r="U872" s="224"/>
      <c r="V872" s="224"/>
      <c r="W872" s="224"/>
      <c r="X872" s="224"/>
      <c r="Y872" s="224"/>
      <c r="Z872" s="214"/>
      <c r="AA872" s="214"/>
      <c r="AB872" s="214"/>
      <c r="AC872" s="214"/>
      <c r="AD872" s="214"/>
      <c r="AE872" s="214"/>
      <c r="AF872" s="214"/>
      <c r="AG872" s="214" t="s">
        <v>260</v>
      </c>
      <c r="AH872" s="214">
        <v>0</v>
      </c>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outlineLevel="2" x14ac:dyDescent="0.2">
      <c r="A873" s="221"/>
      <c r="B873" s="222"/>
      <c r="C873" s="250"/>
      <c r="D873" s="245"/>
      <c r="E873" s="245"/>
      <c r="F873" s="245"/>
      <c r="G873" s="245"/>
      <c r="H873" s="224"/>
      <c r="I873" s="224"/>
      <c r="J873" s="224"/>
      <c r="K873" s="224"/>
      <c r="L873" s="224"/>
      <c r="M873" s="224"/>
      <c r="N873" s="223"/>
      <c r="O873" s="223"/>
      <c r="P873" s="223"/>
      <c r="Q873" s="223"/>
      <c r="R873" s="224"/>
      <c r="S873" s="224"/>
      <c r="T873" s="224"/>
      <c r="U873" s="224"/>
      <c r="V873" s="224"/>
      <c r="W873" s="224"/>
      <c r="X873" s="224"/>
      <c r="Y873" s="224"/>
      <c r="Z873" s="214"/>
      <c r="AA873" s="214"/>
      <c r="AB873" s="214"/>
      <c r="AC873" s="214"/>
      <c r="AD873" s="214"/>
      <c r="AE873" s="214"/>
      <c r="AF873" s="214"/>
      <c r="AG873" s="214" t="s">
        <v>193</v>
      </c>
      <c r="AH873" s="214"/>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outlineLevel="1" x14ac:dyDescent="0.2">
      <c r="A874" s="236">
        <v>53</v>
      </c>
      <c r="B874" s="237" t="s">
        <v>528</v>
      </c>
      <c r="C874" s="248" t="s">
        <v>529</v>
      </c>
      <c r="D874" s="238" t="s">
        <v>526</v>
      </c>
      <c r="E874" s="239">
        <v>265.48500000000001</v>
      </c>
      <c r="F874" s="240"/>
      <c r="G874" s="241">
        <f>ROUND(E874*F874,2)</f>
        <v>0</v>
      </c>
      <c r="H874" s="240"/>
      <c r="I874" s="241">
        <f>ROUND(E874*H874,2)</f>
        <v>0</v>
      </c>
      <c r="J874" s="240"/>
      <c r="K874" s="241">
        <f>ROUND(E874*J874,2)</f>
        <v>0</v>
      </c>
      <c r="L874" s="241">
        <v>21</v>
      </c>
      <c r="M874" s="241">
        <f>G874*(1+L874/100)</f>
        <v>0</v>
      </c>
      <c r="N874" s="239">
        <v>2E-3</v>
      </c>
      <c r="O874" s="239">
        <f>ROUND(E874*N874,2)</f>
        <v>0.53</v>
      </c>
      <c r="P874" s="239">
        <v>0</v>
      </c>
      <c r="Q874" s="239">
        <f>ROUND(E874*P874,2)</f>
        <v>0</v>
      </c>
      <c r="R874" s="241"/>
      <c r="S874" s="241" t="s">
        <v>213</v>
      </c>
      <c r="T874" s="242" t="s">
        <v>187</v>
      </c>
      <c r="U874" s="224">
        <v>0</v>
      </c>
      <c r="V874" s="224">
        <f>ROUND(E874*U874,2)</f>
        <v>0</v>
      </c>
      <c r="W874" s="224"/>
      <c r="X874" s="224" t="s">
        <v>392</v>
      </c>
      <c r="Y874" s="224" t="s">
        <v>189</v>
      </c>
      <c r="Z874" s="214"/>
      <c r="AA874" s="214"/>
      <c r="AB874" s="214"/>
      <c r="AC874" s="214"/>
      <c r="AD874" s="214"/>
      <c r="AE874" s="214"/>
      <c r="AF874" s="214"/>
      <c r="AG874" s="214" t="s">
        <v>393</v>
      </c>
      <c r="AH874" s="214"/>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2" x14ac:dyDescent="0.2">
      <c r="A875" s="221"/>
      <c r="B875" s="222"/>
      <c r="C875" s="249" t="s">
        <v>530</v>
      </c>
      <c r="D875" s="244"/>
      <c r="E875" s="244"/>
      <c r="F875" s="244"/>
      <c r="G875" s="244"/>
      <c r="H875" s="224"/>
      <c r="I875" s="224"/>
      <c r="J875" s="224"/>
      <c r="K875" s="224"/>
      <c r="L875" s="224"/>
      <c r="M875" s="224"/>
      <c r="N875" s="223"/>
      <c r="O875" s="223"/>
      <c r="P875" s="223"/>
      <c r="Q875" s="223"/>
      <c r="R875" s="224"/>
      <c r="S875" s="224"/>
      <c r="T875" s="224"/>
      <c r="U875" s="224"/>
      <c r="V875" s="224"/>
      <c r="W875" s="224"/>
      <c r="X875" s="224"/>
      <c r="Y875" s="224"/>
      <c r="Z875" s="214"/>
      <c r="AA875" s="214"/>
      <c r="AB875" s="214"/>
      <c r="AC875" s="214"/>
      <c r="AD875" s="214"/>
      <c r="AE875" s="214"/>
      <c r="AF875" s="214"/>
      <c r="AG875" s="214" t="s">
        <v>192</v>
      </c>
      <c r="AH875" s="214"/>
      <c r="AI875" s="214"/>
      <c r="AJ875" s="214"/>
      <c r="AK875" s="214"/>
      <c r="AL875" s="214"/>
      <c r="AM875" s="214"/>
      <c r="AN875" s="214"/>
      <c r="AO875" s="214"/>
      <c r="AP875" s="214"/>
      <c r="AQ875" s="214"/>
      <c r="AR875" s="214"/>
      <c r="AS875" s="214"/>
      <c r="AT875" s="214"/>
      <c r="AU875" s="214"/>
      <c r="AV875" s="214"/>
      <c r="AW875" s="214"/>
      <c r="AX875" s="214"/>
      <c r="AY875" s="214"/>
      <c r="AZ875" s="214"/>
      <c r="BA875" s="243" t="str">
        <f>C875</f>
        <v>Lišta je perforována oválnými otvory pro odtok vody a ve spodní části otvory pro uchycení lišty k hydroizolaci.</v>
      </c>
      <c r="BB875" s="214"/>
      <c r="BC875" s="214"/>
      <c r="BD875" s="214"/>
      <c r="BE875" s="214"/>
      <c r="BF875" s="214"/>
      <c r="BG875" s="214"/>
      <c r="BH875" s="214"/>
    </row>
    <row r="876" spans="1:60" outlineLevel="2" x14ac:dyDescent="0.2">
      <c r="A876" s="221"/>
      <c r="B876" s="222"/>
      <c r="C876" s="264" t="s">
        <v>259</v>
      </c>
      <c r="D876" s="256"/>
      <c r="E876" s="257"/>
      <c r="F876" s="224"/>
      <c r="G876" s="224"/>
      <c r="H876" s="224"/>
      <c r="I876" s="224"/>
      <c r="J876" s="224"/>
      <c r="K876" s="224"/>
      <c r="L876" s="224"/>
      <c r="M876" s="224"/>
      <c r="N876" s="223"/>
      <c r="O876" s="223"/>
      <c r="P876" s="223"/>
      <c r="Q876" s="223"/>
      <c r="R876" s="224"/>
      <c r="S876" s="224"/>
      <c r="T876" s="224"/>
      <c r="U876" s="224"/>
      <c r="V876" s="224"/>
      <c r="W876" s="224"/>
      <c r="X876" s="224"/>
      <c r="Y876" s="224"/>
      <c r="Z876" s="214"/>
      <c r="AA876" s="214"/>
      <c r="AB876" s="214"/>
      <c r="AC876" s="214"/>
      <c r="AD876" s="214"/>
      <c r="AE876" s="214"/>
      <c r="AF876" s="214"/>
      <c r="AG876" s="214" t="s">
        <v>260</v>
      </c>
      <c r="AH876" s="214">
        <v>0</v>
      </c>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3" x14ac:dyDescent="0.2">
      <c r="A877" s="221"/>
      <c r="B877" s="222"/>
      <c r="C877" s="265" t="s">
        <v>261</v>
      </c>
      <c r="D877" s="258"/>
      <c r="E877" s="259"/>
      <c r="F877" s="224"/>
      <c r="G877" s="224"/>
      <c r="H877" s="224"/>
      <c r="I877" s="224"/>
      <c r="J877" s="224"/>
      <c r="K877" s="224"/>
      <c r="L877" s="224"/>
      <c r="M877" s="224"/>
      <c r="N877" s="223"/>
      <c r="O877" s="223"/>
      <c r="P877" s="223"/>
      <c r="Q877" s="223"/>
      <c r="R877" s="224"/>
      <c r="S877" s="224"/>
      <c r="T877" s="224"/>
      <c r="U877" s="224"/>
      <c r="V877" s="224"/>
      <c r="W877" s="224"/>
      <c r="X877" s="224"/>
      <c r="Y877" s="224"/>
      <c r="Z877" s="214"/>
      <c r="AA877" s="214"/>
      <c r="AB877" s="214"/>
      <c r="AC877" s="214"/>
      <c r="AD877" s="214"/>
      <c r="AE877" s="214"/>
      <c r="AF877" s="214"/>
      <c r="AG877" s="214" t="s">
        <v>260</v>
      </c>
      <c r="AH877" s="214"/>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3" x14ac:dyDescent="0.2">
      <c r="A878" s="221"/>
      <c r="B878" s="222"/>
      <c r="C878" s="266" t="s">
        <v>262</v>
      </c>
      <c r="D878" s="258"/>
      <c r="E878" s="259"/>
      <c r="F878" s="224"/>
      <c r="G878" s="224"/>
      <c r="H878" s="224"/>
      <c r="I878" s="224"/>
      <c r="J878" s="224"/>
      <c r="K878" s="224"/>
      <c r="L878" s="224"/>
      <c r="M878" s="224"/>
      <c r="N878" s="223"/>
      <c r="O878" s="223"/>
      <c r="P878" s="223"/>
      <c r="Q878" s="223"/>
      <c r="R878" s="224"/>
      <c r="S878" s="224"/>
      <c r="T878" s="224"/>
      <c r="U878" s="224"/>
      <c r="V878" s="224"/>
      <c r="W878" s="224"/>
      <c r="X878" s="224"/>
      <c r="Y878" s="224"/>
      <c r="Z878" s="214"/>
      <c r="AA878" s="214"/>
      <c r="AB878" s="214"/>
      <c r="AC878" s="214"/>
      <c r="AD878" s="214"/>
      <c r="AE878" s="214"/>
      <c r="AF878" s="214"/>
      <c r="AG878" s="214" t="s">
        <v>260</v>
      </c>
      <c r="AH878" s="214">
        <v>2</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3" x14ac:dyDescent="0.2">
      <c r="A879" s="221"/>
      <c r="B879" s="222"/>
      <c r="C879" s="266" t="s">
        <v>263</v>
      </c>
      <c r="D879" s="258"/>
      <c r="E879" s="259"/>
      <c r="F879" s="224"/>
      <c r="G879" s="224"/>
      <c r="H879" s="224"/>
      <c r="I879" s="224"/>
      <c r="J879" s="224"/>
      <c r="K879" s="224"/>
      <c r="L879" s="224"/>
      <c r="M879" s="224"/>
      <c r="N879" s="223"/>
      <c r="O879" s="223"/>
      <c r="P879" s="223"/>
      <c r="Q879" s="223"/>
      <c r="R879" s="224"/>
      <c r="S879" s="224"/>
      <c r="T879" s="224"/>
      <c r="U879" s="224"/>
      <c r="V879" s="224"/>
      <c r="W879" s="224"/>
      <c r="X879" s="224"/>
      <c r="Y879" s="224"/>
      <c r="Z879" s="214"/>
      <c r="AA879" s="214"/>
      <c r="AB879" s="214"/>
      <c r="AC879" s="214"/>
      <c r="AD879" s="214"/>
      <c r="AE879" s="214"/>
      <c r="AF879" s="214"/>
      <c r="AG879" s="214" t="s">
        <v>260</v>
      </c>
      <c r="AH879" s="214">
        <v>2</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outlineLevel="3" x14ac:dyDescent="0.2">
      <c r="A880" s="221"/>
      <c r="B880" s="222"/>
      <c r="C880" s="266" t="s">
        <v>432</v>
      </c>
      <c r="D880" s="258"/>
      <c r="E880" s="259">
        <v>86.17</v>
      </c>
      <c r="F880" s="224"/>
      <c r="G880" s="224"/>
      <c r="H880" s="224"/>
      <c r="I880" s="224"/>
      <c r="J880" s="224"/>
      <c r="K880" s="224"/>
      <c r="L880" s="224"/>
      <c r="M880" s="224"/>
      <c r="N880" s="223"/>
      <c r="O880" s="223"/>
      <c r="P880" s="223"/>
      <c r="Q880" s="223"/>
      <c r="R880" s="224"/>
      <c r="S880" s="224"/>
      <c r="T880" s="224"/>
      <c r="U880" s="224"/>
      <c r="V880" s="224"/>
      <c r="W880" s="224"/>
      <c r="X880" s="224"/>
      <c r="Y880" s="224"/>
      <c r="Z880" s="214"/>
      <c r="AA880" s="214"/>
      <c r="AB880" s="214"/>
      <c r="AC880" s="214"/>
      <c r="AD880" s="214"/>
      <c r="AE880" s="214"/>
      <c r="AF880" s="214"/>
      <c r="AG880" s="214" t="s">
        <v>260</v>
      </c>
      <c r="AH880" s="214">
        <v>2</v>
      </c>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3" x14ac:dyDescent="0.2">
      <c r="A881" s="221"/>
      <c r="B881" s="222"/>
      <c r="C881" s="266" t="s">
        <v>265</v>
      </c>
      <c r="D881" s="258"/>
      <c r="E881" s="259"/>
      <c r="F881" s="224"/>
      <c r="G881" s="224"/>
      <c r="H881" s="224"/>
      <c r="I881" s="224"/>
      <c r="J881" s="224"/>
      <c r="K881" s="224"/>
      <c r="L881" s="224"/>
      <c r="M881" s="224"/>
      <c r="N881" s="223"/>
      <c r="O881" s="223"/>
      <c r="P881" s="223"/>
      <c r="Q881" s="223"/>
      <c r="R881" s="224"/>
      <c r="S881" s="224"/>
      <c r="T881" s="224"/>
      <c r="U881" s="224"/>
      <c r="V881" s="224"/>
      <c r="W881" s="224"/>
      <c r="X881" s="224"/>
      <c r="Y881" s="224"/>
      <c r="Z881" s="214"/>
      <c r="AA881" s="214"/>
      <c r="AB881" s="214"/>
      <c r="AC881" s="214"/>
      <c r="AD881" s="214"/>
      <c r="AE881" s="214"/>
      <c r="AF881" s="214"/>
      <c r="AG881" s="214" t="s">
        <v>260</v>
      </c>
      <c r="AH881" s="214">
        <v>2</v>
      </c>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3" x14ac:dyDescent="0.2">
      <c r="A882" s="221"/>
      <c r="B882" s="222"/>
      <c r="C882" s="266" t="s">
        <v>266</v>
      </c>
      <c r="D882" s="258"/>
      <c r="E882" s="259"/>
      <c r="F882" s="224"/>
      <c r="G882" s="224"/>
      <c r="H882" s="224"/>
      <c r="I882" s="224"/>
      <c r="J882" s="224"/>
      <c r="K882" s="224"/>
      <c r="L882" s="224"/>
      <c r="M882" s="224"/>
      <c r="N882" s="223"/>
      <c r="O882" s="223"/>
      <c r="P882" s="223"/>
      <c r="Q882" s="223"/>
      <c r="R882" s="224"/>
      <c r="S882" s="224"/>
      <c r="T882" s="224"/>
      <c r="U882" s="224"/>
      <c r="V882" s="224"/>
      <c r="W882" s="224"/>
      <c r="X882" s="224"/>
      <c r="Y882" s="224"/>
      <c r="Z882" s="214"/>
      <c r="AA882" s="214"/>
      <c r="AB882" s="214"/>
      <c r="AC882" s="214"/>
      <c r="AD882" s="214"/>
      <c r="AE882" s="214"/>
      <c r="AF882" s="214"/>
      <c r="AG882" s="214" t="s">
        <v>260</v>
      </c>
      <c r="AH882" s="214">
        <v>2</v>
      </c>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3" x14ac:dyDescent="0.2">
      <c r="A883" s="221"/>
      <c r="B883" s="222"/>
      <c r="C883" s="266" t="s">
        <v>263</v>
      </c>
      <c r="D883" s="258"/>
      <c r="E883" s="259"/>
      <c r="F883" s="224"/>
      <c r="G883" s="224"/>
      <c r="H883" s="224"/>
      <c r="I883" s="224"/>
      <c r="J883" s="224"/>
      <c r="K883" s="224"/>
      <c r="L883" s="224"/>
      <c r="M883" s="224"/>
      <c r="N883" s="223"/>
      <c r="O883" s="223"/>
      <c r="P883" s="223"/>
      <c r="Q883" s="223"/>
      <c r="R883" s="224"/>
      <c r="S883" s="224"/>
      <c r="T883" s="224"/>
      <c r="U883" s="224"/>
      <c r="V883" s="224"/>
      <c r="W883" s="224"/>
      <c r="X883" s="224"/>
      <c r="Y883" s="224"/>
      <c r="Z883" s="214"/>
      <c r="AA883" s="214"/>
      <c r="AB883" s="214"/>
      <c r="AC883" s="214"/>
      <c r="AD883" s="214"/>
      <c r="AE883" s="214"/>
      <c r="AF883" s="214"/>
      <c r="AG883" s="214" t="s">
        <v>260</v>
      </c>
      <c r="AH883" s="214">
        <v>2</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3" x14ac:dyDescent="0.2">
      <c r="A884" s="221"/>
      <c r="B884" s="222"/>
      <c r="C884" s="266" t="s">
        <v>433</v>
      </c>
      <c r="D884" s="258"/>
      <c r="E884" s="259">
        <v>107.86</v>
      </c>
      <c r="F884" s="224"/>
      <c r="G884" s="224"/>
      <c r="H884" s="224"/>
      <c r="I884" s="224"/>
      <c r="J884" s="224"/>
      <c r="K884" s="224"/>
      <c r="L884" s="224"/>
      <c r="M884" s="224"/>
      <c r="N884" s="223"/>
      <c r="O884" s="223"/>
      <c r="P884" s="223"/>
      <c r="Q884" s="223"/>
      <c r="R884" s="224"/>
      <c r="S884" s="224"/>
      <c r="T884" s="224"/>
      <c r="U884" s="224"/>
      <c r="V884" s="224"/>
      <c r="W884" s="224"/>
      <c r="X884" s="224"/>
      <c r="Y884" s="224"/>
      <c r="Z884" s="214"/>
      <c r="AA884" s="214"/>
      <c r="AB884" s="214"/>
      <c r="AC884" s="214"/>
      <c r="AD884" s="214"/>
      <c r="AE884" s="214"/>
      <c r="AF884" s="214"/>
      <c r="AG884" s="214" t="s">
        <v>260</v>
      </c>
      <c r="AH884" s="214">
        <v>2</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3" x14ac:dyDescent="0.2">
      <c r="A885" s="221"/>
      <c r="B885" s="222"/>
      <c r="C885" s="266" t="s">
        <v>434</v>
      </c>
      <c r="D885" s="258"/>
      <c r="E885" s="259">
        <v>12.4</v>
      </c>
      <c r="F885" s="224"/>
      <c r="G885" s="224"/>
      <c r="H885" s="224"/>
      <c r="I885" s="224"/>
      <c r="J885" s="224"/>
      <c r="K885" s="224"/>
      <c r="L885" s="224"/>
      <c r="M885" s="224"/>
      <c r="N885" s="223"/>
      <c r="O885" s="223"/>
      <c r="P885" s="223"/>
      <c r="Q885" s="223"/>
      <c r="R885" s="224"/>
      <c r="S885" s="224"/>
      <c r="T885" s="224"/>
      <c r="U885" s="224"/>
      <c r="V885" s="224"/>
      <c r="W885" s="224"/>
      <c r="X885" s="224"/>
      <c r="Y885" s="224"/>
      <c r="Z885" s="214"/>
      <c r="AA885" s="214"/>
      <c r="AB885" s="214"/>
      <c r="AC885" s="214"/>
      <c r="AD885" s="214"/>
      <c r="AE885" s="214"/>
      <c r="AF885" s="214"/>
      <c r="AG885" s="214" t="s">
        <v>260</v>
      </c>
      <c r="AH885" s="214">
        <v>2</v>
      </c>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3" x14ac:dyDescent="0.2">
      <c r="A886" s="221"/>
      <c r="B886" s="222"/>
      <c r="C886" s="266" t="s">
        <v>265</v>
      </c>
      <c r="D886" s="258"/>
      <c r="E886" s="259"/>
      <c r="F886" s="224"/>
      <c r="G886" s="224"/>
      <c r="H886" s="224"/>
      <c r="I886" s="224"/>
      <c r="J886" s="224"/>
      <c r="K886" s="224"/>
      <c r="L886" s="224"/>
      <c r="M886" s="224"/>
      <c r="N886" s="223"/>
      <c r="O886" s="223"/>
      <c r="P886" s="223"/>
      <c r="Q886" s="223"/>
      <c r="R886" s="224"/>
      <c r="S886" s="224"/>
      <c r="T886" s="224"/>
      <c r="U886" s="224"/>
      <c r="V886" s="224"/>
      <c r="W886" s="224"/>
      <c r="X886" s="224"/>
      <c r="Y886" s="224"/>
      <c r="Z886" s="214"/>
      <c r="AA886" s="214"/>
      <c r="AB886" s="214"/>
      <c r="AC886" s="214"/>
      <c r="AD886" s="214"/>
      <c r="AE886" s="214"/>
      <c r="AF886" s="214"/>
      <c r="AG886" s="214" t="s">
        <v>260</v>
      </c>
      <c r="AH886" s="214">
        <v>2</v>
      </c>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3" x14ac:dyDescent="0.2">
      <c r="A887" s="221"/>
      <c r="B887" s="222"/>
      <c r="C887" s="266" t="s">
        <v>269</v>
      </c>
      <c r="D887" s="258"/>
      <c r="E887" s="259"/>
      <c r="F887" s="224"/>
      <c r="G887" s="224"/>
      <c r="H887" s="224"/>
      <c r="I887" s="224"/>
      <c r="J887" s="224"/>
      <c r="K887" s="224"/>
      <c r="L887" s="224"/>
      <c r="M887" s="224"/>
      <c r="N887" s="223"/>
      <c r="O887" s="223"/>
      <c r="P887" s="223"/>
      <c r="Q887" s="223"/>
      <c r="R887" s="224"/>
      <c r="S887" s="224"/>
      <c r="T887" s="224"/>
      <c r="U887" s="224"/>
      <c r="V887" s="224"/>
      <c r="W887" s="224"/>
      <c r="X887" s="224"/>
      <c r="Y887" s="224"/>
      <c r="Z887" s="214"/>
      <c r="AA887" s="214"/>
      <c r="AB887" s="214"/>
      <c r="AC887" s="214"/>
      <c r="AD887" s="214"/>
      <c r="AE887" s="214"/>
      <c r="AF887" s="214"/>
      <c r="AG887" s="214" t="s">
        <v>260</v>
      </c>
      <c r="AH887" s="214">
        <v>2</v>
      </c>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3" x14ac:dyDescent="0.2">
      <c r="A888" s="221"/>
      <c r="B888" s="222"/>
      <c r="C888" s="266" t="s">
        <v>263</v>
      </c>
      <c r="D888" s="258"/>
      <c r="E888" s="259"/>
      <c r="F888" s="224"/>
      <c r="G888" s="224"/>
      <c r="H888" s="224"/>
      <c r="I888" s="224"/>
      <c r="J888" s="224"/>
      <c r="K888" s="224"/>
      <c r="L888" s="224"/>
      <c r="M888" s="224"/>
      <c r="N888" s="223"/>
      <c r="O888" s="223"/>
      <c r="P888" s="223"/>
      <c r="Q888" s="223"/>
      <c r="R888" s="224"/>
      <c r="S888" s="224"/>
      <c r="T888" s="224"/>
      <c r="U888" s="224"/>
      <c r="V888" s="224"/>
      <c r="W888" s="224"/>
      <c r="X888" s="224"/>
      <c r="Y888" s="224"/>
      <c r="Z888" s="214"/>
      <c r="AA888" s="214"/>
      <c r="AB888" s="214"/>
      <c r="AC888" s="214"/>
      <c r="AD888" s="214"/>
      <c r="AE888" s="214"/>
      <c r="AF888" s="214"/>
      <c r="AG888" s="214" t="s">
        <v>260</v>
      </c>
      <c r="AH888" s="214">
        <v>2</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3" x14ac:dyDescent="0.2">
      <c r="A889" s="221"/>
      <c r="B889" s="222"/>
      <c r="C889" s="266" t="s">
        <v>435</v>
      </c>
      <c r="D889" s="258"/>
      <c r="E889" s="259">
        <v>9.44</v>
      </c>
      <c r="F889" s="224"/>
      <c r="G889" s="224"/>
      <c r="H889" s="224"/>
      <c r="I889" s="224"/>
      <c r="J889" s="224"/>
      <c r="K889" s="224"/>
      <c r="L889" s="224"/>
      <c r="M889" s="224"/>
      <c r="N889" s="223"/>
      <c r="O889" s="223"/>
      <c r="P889" s="223"/>
      <c r="Q889" s="223"/>
      <c r="R889" s="224"/>
      <c r="S889" s="224"/>
      <c r="T889" s="224"/>
      <c r="U889" s="224"/>
      <c r="V889" s="224"/>
      <c r="W889" s="224"/>
      <c r="X889" s="224"/>
      <c r="Y889" s="224"/>
      <c r="Z889" s="214"/>
      <c r="AA889" s="214"/>
      <c r="AB889" s="214"/>
      <c r="AC889" s="214"/>
      <c r="AD889" s="214"/>
      <c r="AE889" s="214"/>
      <c r="AF889" s="214"/>
      <c r="AG889" s="214" t="s">
        <v>260</v>
      </c>
      <c r="AH889" s="214">
        <v>2</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outlineLevel="3" x14ac:dyDescent="0.2">
      <c r="A890" s="221"/>
      <c r="B890" s="222"/>
      <c r="C890" s="266" t="s">
        <v>265</v>
      </c>
      <c r="D890" s="258"/>
      <c r="E890" s="259"/>
      <c r="F890" s="224"/>
      <c r="G890" s="224"/>
      <c r="H890" s="224"/>
      <c r="I890" s="224"/>
      <c r="J890" s="224"/>
      <c r="K890" s="224"/>
      <c r="L890" s="224"/>
      <c r="M890" s="224"/>
      <c r="N890" s="223"/>
      <c r="O890" s="223"/>
      <c r="P890" s="223"/>
      <c r="Q890" s="223"/>
      <c r="R890" s="224"/>
      <c r="S890" s="224"/>
      <c r="T890" s="224"/>
      <c r="U890" s="224"/>
      <c r="V890" s="224"/>
      <c r="W890" s="224"/>
      <c r="X890" s="224"/>
      <c r="Y890" s="224"/>
      <c r="Z890" s="214"/>
      <c r="AA890" s="214"/>
      <c r="AB890" s="214"/>
      <c r="AC890" s="214"/>
      <c r="AD890" s="214"/>
      <c r="AE890" s="214"/>
      <c r="AF890" s="214"/>
      <c r="AG890" s="214" t="s">
        <v>260</v>
      </c>
      <c r="AH890" s="214">
        <v>2</v>
      </c>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3" x14ac:dyDescent="0.2">
      <c r="A891" s="221"/>
      <c r="B891" s="222"/>
      <c r="C891" s="266" t="s">
        <v>271</v>
      </c>
      <c r="D891" s="258"/>
      <c r="E891" s="259"/>
      <c r="F891" s="224"/>
      <c r="G891" s="224"/>
      <c r="H891" s="224"/>
      <c r="I891" s="224"/>
      <c r="J891" s="224"/>
      <c r="K891" s="224"/>
      <c r="L891" s="224"/>
      <c r="M891" s="224"/>
      <c r="N891" s="223"/>
      <c r="O891" s="223"/>
      <c r="P891" s="223"/>
      <c r="Q891" s="223"/>
      <c r="R891" s="224"/>
      <c r="S891" s="224"/>
      <c r="T891" s="224"/>
      <c r="U891" s="224"/>
      <c r="V891" s="224"/>
      <c r="W891" s="224"/>
      <c r="X891" s="224"/>
      <c r="Y891" s="224"/>
      <c r="Z891" s="214"/>
      <c r="AA891" s="214"/>
      <c r="AB891" s="214"/>
      <c r="AC891" s="214"/>
      <c r="AD891" s="214"/>
      <c r="AE891" s="214"/>
      <c r="AF891" s="214"/>
      <c r="AG891" s="214" t="s">
        <v>260</v>
      </c>
      <c r="AH891" s="214">
        <v>2</v>
      </c>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3" x14ac:dyDescent="0.2">
      <c r="A892" s="221"/>
      <c r="B892" s="222"/>
      <c r="C892" s="266" t="s">
        <v>263</v>
      </c>
      <c r="D892" s="258"/>
      <c r="E892" s="259"/>
      <c r="F892" s="224"/>
      <c r="G892" s="224"/>
      <c r="H892" s="224"/>
      <c r="I892" s="224"/>
      <c r="J892" s="224"/>
      <c r="K892" s="224"/>
      <c r="L892" s="224"/>
      <c r="M892" s="224"/>
      <c r="N892" s="223"/>
      <c r="O892" s="223"/>
      <c r="P892" s="223"/>
      <c r="Q892" s="223"/>
      <c r="R892" s="224"/>
      <c r="S892" s="224"/>
      <c r="T892" s="224"/>
      <c r="U892" s="224"/>
      <c r="V892" s="224"/>
      <c r="W892" s="224"/>
      <c r="X892" s="224"/>
      <c r="Y892" s="224"/>
      <c r="Z892" s="214"/>
      <c r="AA892" s="214"/>
      <c r="AB892" s="214"/>
      <c r="AC892" s="214"/>
      <c r="AD892" s="214"/>
      <c r="AE892" s="214"/>
      <c r="AF892" s="214"/>
      <c r="AG892" s="214" t="s">
        <v>260</v>
      </c>
      <c r="AH892" s="214">
        <v>2</v>
      </c>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3" x14ac:dyDescent="0.2">
      <c r="A893" s="221"/>
      <c r="B893" s="222"/>
      <c r="C893" s="266" t="s">
        <v>436</v>
      </c>
      <c r="D893" s="258"/>
      <c r="E893" s="259">
        <v>14.48</v>
      </c>
      <c r="F893" s="224"/>
      <c r="G893" s="224"/>
      <c r="H893" s="224"/>
      <c r="I893" s="224"/>
      <c r="J893" s="224"/>
      <c r="K893" s="224"/>
      <c r="L893" s="224"/>
      <c r="M893" s="224"/>
      <c r="N893" s="223"/>
      <c r="O893" s="223"/>
      <c r="P893" s="223"/>
      <c r="Q893" s="223"/>
      <c r="R893" s="224"/>
      <c r="S893" s="224"/>
      <c r="T893" s="224"/>
      <c r="U893" s="224"/>
      <c r="V893" s="224"/>
      <c r="W893" s="224"/>
      <c r="X893" s="224"/>
      <c r="Y893" s="224"/>
      <c r="Z893" s="214"/>
      <c r="AA893" s="214"/>
      <c r="AB893" s="214"/>
      <c r="AC893" s="214"/>
      <c r="AD893" s="214"/>
      <c r="AE893" s="214"/>
      <c r="AF893" s="214"/>
      <c r="AG893" s="214" t="s">
        <v>260</v>
      </c>
      <c r="AH893" s="214">
        <v>2</v>
      </c>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3" x14ac:dyDescent="0.2">
      <c r="A894" s="221"/>
      <c r="B894" s="222"/>
      <c r="C894" s="266" t="s">
        <v>265</v>
      </c>
      <c r="D894" s="258"/>
      <c r="E894" s="259"/>
      <c r="F894" s="224"/>
      <c r="G894" s="224"/>
      <c r="H894" s="224"/>
      <c r="I894" s="224"/>
      <c r="J894" s="224"/>
      <c r="K894" s="224"/>
      <c r="L894" s="224"/>
      <c r="M894" s="224"/>
      <c r="N894" s="223"/>
      <c r="O894" s="223"/>
      <c r="P894" s="223"/>
      <c r="Q894" s="223"/>
      <c r="R894" s="224"/>
      <c r="S894" s="224"/>
      <c r="T894" s="224"/>
      <c r="U894" s="224"/>
      <c r="V894" s="224"/>
      <c r="W894" s="224"/>
      <c r="X894" s="224"/>
      <c r="Y894" s="224"/>
      <c r="Z894" s="214"/>
      <c r="AA894" s="214"/>
      <c r="AB894" s="214"/>
      <c r="AC894" s="214"/>
      <c r="AD894" s="214"/>
      <c r="AE894" s="214"/>
      <c r="AF894" s="214"/>
      <c r="AG894" s="214" t="s">
        <v>260</v>
      </c>
      <c r="AH894" s="214">
        <v>2</v>
      </c>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3" x14ac:dyDescent="0.2">
      <c r="A895" s="221"/>
      <c r="B895" s="222"/>
      <c r="C895" s="266" t="s">
        <v>531</v>
      </c>
      <c r="D895" s="258"/>
      <c r="E895" s="259">
        <v>11</v>
      </c>
      <c r="F895" s="224"/>
      <c r="G895" s="224"/>
      <c r="H895" s="224"/>
      <c r="I895" s="224"/>
      <c r="J895" s="224"/>
      <c r="K895" s="224"/>
      <c r="L895" s="224"/>
      <c r="M895" s="224"/>
      <c r="N895" s="223"/>
      <c r="O895" s="223"/>
      <c r="P895" s="223"/>
      <c r="Q895" s="223"/>
      <c r="R895" s="224"/>
      <c r="S895" s="224"/>
      <c r="T895" s="224"/>
      <c r="U895" s="224"/>
      <c r="V895" s="224"/>
      <c r="W895" s="224"/>
      <c r="X895" s="224"/>
      <c r="Y895" s="224"/>
      <c r="Z895" s="214"/>
      <c r="AA895" s="214"/>
      <c r="AB895" s="214"/>
      <c r="AC895" s="214"/>
      <c r="AD895" s="214"/>
      <c r="AE895" s="214"/>
      <c r="AF895" s="214"/>
      <c r="AG895" s="214" t="s">
        <v>260</v>
      </c>
      <c r="AH895" s="214">
        <v>2</v>
      </c>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3" x14ac:dyDescent="0.2">
      <c r="A896" s="221"/>
      <c r="B896" s="222"/>
      <c r="C896" s="266" t="s">
        <v>265</v>
      </c>
      <c r="D896" s="258"/>
      <c r="E896" s="259"/>
      <c r="F896" s="224"/>
      <c r="G896" s="224"/>
      <c r="H896" s="224"/>
      <c r="I896" s="224"/>
      <c r="J896" s="224"/>
      <c r="K896" s="224"/>
      <c r="L896" s="224"/>
      <c r="M896" s="224"/>
      <c r="N896" s="223"/>
      <c r="O896" s="223"/>
      <c r="P896" s="223"/>
      <c r="Q896" s="223"/>
      <c r="R896" s="224"/>
      <c r="S896" s="224"/>
      <c r="T896" s="224"/>
      <c r="U896" s="224"/>
      <c r="V896" s="224"/>
      <c r="W896" s="224"/>
      <c r="X896" s="224"/>
      <c r="Y896" s="224"/>
      <c r="Z896" s="214"/>
      <c r="AA896" s="214"/>
      <c r="AB896" s="214"/>
      <c r="AC896" s="214"/>
      <c r="AD896" s="214"/>
      <c r="AE896" s="214"/>
      <c r="AF896" s="214"/>
      <c r="AG896" s="214" t="s">
        <v>260</v>
      </c>
      <c r="AH896" s="214">
        <v>2</v>
      </c>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3" x14ac:dyDescent="0.2">
      <c r="A897" s="221"/>
      <c r="B897" s="222"/>
      <c r="C897" s="267" t="s">
        <v>274</v>
      </c>
      <c r="D897" s="260"/>
      <c r="E897" s="261">
        <v>241.35</v>
      </c>
      <c r="F897" s="224"/>
      <c r="G897" s="224"/>
      <c r="H897" s="224"/>
      <c r="I897" s="224"/>
      <c r="J897" s="224"/>
      <c r="K897" s="224"/>
      <c r="L897" s="224"/>
      <c r="M897" s="224"/>
      <c r="N897" s="223"/>
      <c r="O897" s="223"/>
      <c r="P897" s="223"/>
      <c r="Q897" s="223"/>
      <c r="R897" s="224"/>
      <c r="S897" s="224"/>
      <c r="T897" s="224"/>
      <c r="U897" s="224"/>
      <c r="V897" s="224"/>
      <c r="W897" s="224"/>
      <c r="X897" s="224"/>
      <c r="Y897" s="224"/>
      <c r="Z897" s="214"/>
      <c r="AA897" s="214"/>
      <c r="AB897" s="214"/>
      <c r="AC897" s="214"/>
      <c r="AD897" s="214"/>
      <c r="AE897" s="214"/>
      <c r="AF897" s="214"/>
      <c r="AG897" s="214" t="s">
        <v>260</v>
      </c>
      <c r="AH897" s="214">
        <v>3</v>
      </c>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3" x14ac:dyDescent="0.2">
      <c r="A898" s="221"/>
      <c r="B898" s="222"/>
      <c r="C898" s="265" t="s">
        <v>275</v>
      </c>
      <c r="D898" s="258"/>
      <c r="E898" s="259"/>
      <c r="F898" s="224"/>
      <c r="G898" s="224"/>
      <c r="H898" s="224"/>
      <c r="I898" s="224"/>
      <c r="J898" s="224"/>
      <c r="K898" s="224"/>
      <c r="L898" s="224"/>
      <c r="M898" s="224"/>
      <c r="N898" s="223"/>
      <c r="O898" s="223"/>
      <c r="P898" s="223"/>
      <c r="Q898" s="223"/>
      <c r="R898" s="224"/>
      <c r="S898" s="224"/>
      <c r="T898" s="224"/>
      <c r="U898" s="224"/>
      <c r="V898" s="224"/>
      <c r="W898" s="224"/>
      <c r="X898" s="224"/>
      <c r="Y898" s="224"/>
      <c r="Z898" s="214"/>
      <c r="AA898" s="214"/>
      <c r="AB898" s="214"/>
      <c r="AC898" s="214"/>
      <c r="AD898" s="214"/>
      <c r="AE898" s="214"/>
      <c r="AF898" s="214"/>
      <c r="AG898" s="214" t="s">
        <v>260</v>
      </c>
      <c r="AH898" s="214"/>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3" x14ac:dyDescent="0.2">
      <c r="A899" s="221"/>
      <c r="B899" s="222"/>
      <c r="C899" s="264" t="s">
        <v>532</v>
      </c>
      <c r="D899" s="256"/>
      <c r="E899" s="257">
        <v>265.48500000000001</v>
      </c>
      <c r="F899" s="224"/>
      <c r="G899" s="224"/>
      <c r="H899" s="224"/>
      <c r="I899" s="224"/>
      <c r="J899" s="224"/>
      <c r="K899" s="224"/>
      <c r="L899" s="224"/>
      <c r="M899" s="224"/>
      <c r="N899" s="223"/>
      <c r="O899" s="223"/>
      <c r="P899" s="223"/>
      <c r="Q899" s="223"/>
      <c r="R899" s="224"/>
      <c r="S899" s="224"/>
      <c r="T899" s="224"/>
      <c r="U899" s="224"/>
      <c r="V899" s="224"/>
      <c r="W899" s="224"/>
      <c r="X899" s="224"/>
      <c r="Y899" s="224"/>
      <c r="Z899" s="214"/>
      <c r="AA899" s="214"/>
      <c r="AB899" s="214"/>
      <c r="AC899" s="214"/>
      <c r="AD899" s="214"/>
      <c r="AE899" s="214"/>
      <c r="AF899" s="214"/>
      <c r="AG899" s="214" t="s">
        <v>260</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2" x14ac:dyDescent="0.2">
      <c r="A900" s="221"/>
      <c r="B900" s="222"/>
      <c r="C900" s="250"/>
      <c r="D900" s="245"/>
      <c r="E900" s="245"/>
      <c r="F900" s="245"/>
      <c r="G900" s="245"/>
      <c r="H900" s="224"/>
      <c r="I900" s="224"/>
      <c r="J900" s="224"/>
      <c r="K900" s="224"/>
      <c r="L900" s="224"/>
      <c r="M900" s="224"/>
      <c r="N900" s="223"/>
      <c r="O900" s="223"/>
      <c r="P900" s="223"/>
      <c r="Q900" s="223"/>
      <c r="R900" s="224"/>
      <c r="S900" s="224"/>
      <c r="T900" s="224"/>
      <c r="U900" s="224"/>
      <c r="V900" s="224"/>
      <c r="W900" s="224"/>
      <c r="X900" s="224"/>
      <c r="Y900" s="224"/>
      <c r="Z900" s="214"/>
      <c r="AA900" s="214"/>
      <c r="AB900" s="214"/>
      <c r="AC900" s="214"/>
      <c r="AD900" s="214"/>
      <c r="AE900" s="214"/>
      <c r="AF900" s="214"/>
      <c r="AG900" s="214" t="s">
        <v>193</v>
      </c>
      <c r="AH900" s="214"/>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x14ac:dyDescent="0.2">
      <c r="A901" s="229" t="s">
        <v>181</v>
      </c>
      <c r="B901" s="230" t="s">
        <v>148</v>
      </c>
      <c r="C901" s="247" t="s">
        <v>149</v>
      </c>
      <c r="D901" s="231"/>
      <c r="E901" s="232"/>
      <c r="F901" s="233"/>
      <c r="G901" s="233">
        <f>SUMIF(AG902:AG932,"&lt;&gt;NOR",G902:G932)</f>
        <v>0</v>
      </c>
      <c r="H901" s="233"/>
      <c r="I901" s="233">
        <f>SUM(I902:I932)</f>
        <v>0</v>
      </c>
      <c r="J901" s="233"/>
      <c r="K901" s="233">
        <f>SUM(K902:K932)</f>
        <v>0</v>
      </c>
      <c r="L901" s="233"/>
      <c r="M901" s="233">
        <f>SUM(M902:M932)</f>
        <v>0</v>
      </c>
      <c r="N901" s="232"/>
      <c r="O901" s="232">
        <f>SUM(O902:O932)</f>
        <v>0</v>
      </c>
      <c r="P901" s="232"/>
      <c r="Q901" s="232">
        <f>SUM(Q902:Q932)</f>
        <v>0</v>
      </c>
      <c r="R901" s="233"/>
      <c r="S901" s="233"/>
      <c r="T901" s="234"/>
      <c r="U901" s="228"/>
      <c r="V901" s="228">
        <f>SUM(V902:V932)</f>
        <v>1163.3899999999999</v>
      </c>
      <c r="W901" s="228"/>
      <c r="X901" s="228"/>
      <c r="Y901" s="228"/>
      <c r="AG901" t="s">
        <v>182</v>
      </c>
    </row>
    <row r="902" spans="1:60" outlineLevel="1" x14ac:dyDescent="0.2">
      <c r="A902" s="236">
        <v>54</v>
      </c>
      <c r="B902" s="237" t="s">
        <v>533</v>
      </c>
      <c r="C902" s="248" t="s">
        <v>534</v>
      </c>
      <c r="D902" s="238" t="s">
        <v>287</v>
      </c>
      <c r="E902" s="239">
        <v>132.82379</v>
      </c>
      <c r="F902" s="240"/>
      <c r="G902" s="241">
        <f>ROUND(E902*F902,2)</f>
        <v>0</v>
      </c>
      <c r="H902" s="240"/>
      <c r="I902" s="241">
        <f>ROUND(E902*H902,2)</f>
        <v>0</v>
      </c>
      <c r="J902" s="240"/>
      <c r="K902" s="241">
        <f>ROUND(E902*J902,2)</f>
        <v>0</v>
      </c>
      <c r="L902" s="241">
        <v>21</v>
      </c>
      <c r="M902" s="241">
        <f>G902*(1+L902/100)</f>
        <v>0</v>
      </c>
      <c r="N902" s="239">
        <v>0</v>
      </c>
      <c r="O902" s="239">
        <f>ROUND(E902*N902,2)</f>
        <v>0</v>
      </c>
      <c r="P902" s="239">
        <v>0</v>
      </c>
      <c r="Q902" s="239">
        <f>ROUND(E902*P902,2)</f>
        <v>0</v>
      </c>
      <c r="R902" s="241" t="s">
        <v>280</v>
      </c>
      <c r="S902" s="241" t="s">
        <v>186</v>
      </c>
      <c r="T902" s="242" t="s">
        <v>186</v>
      </c>
      <c r="U902" s="224">
        <v>0</v>
      </c>
      <c r="V902" s="224">
        <f>ROUND(E902*U902,2)</f>
        <v>0</v>
      </c>
      <c r="W902" s="224"/>
      <c r="X902" s="224" t="s">
        <v>217</v>
      </c>
      <c r="Y902" s="224" t="s">
        <v>189</v>
      </c>
      <c r="Z902" s="214"/>
      <c r="AA902" s="214"/>
      <c r="AB902" s="214"/>
      <c r="AC902" s="214"/>
      <c r="AD902" s="214"/>
      <c r="AE902" s="214"/>
      <c r="AF902" s="214"/>
      <c r="AG902" s="214" t="s">
        <v>254</v>
      </c>
      <c r="AH902" s="214"/>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2" x14ac:dyDescent="0.2">
      <c r="A903" s="221"/>
      <c r="B903" s="222"/>
      <c r="C903" s="264" t="s">
        <v>535</v>
      </c>
      <c r="D903" s="256"/>
      <c r="E903" s="257">
        <v>7.96943</v>
      </c>
      <c r="F903" s="224"/>
      <c r="G903" s="224"/>
      <c r="H903" s="224"/>
      <c r="I903" s="224"/>
      <c r="J903" s="224"/>
      <c r="K903" s="224"/>
      <c r="L903" s="224"/>
      <c r="M903" s="224"/>
      <c r="N903" s="223"/>
      <c r="O903" s="223"/>
      <c r="P903" s="223"/>
      <c r="Q903" s="223"/>
      <c r="R903" s="224"/>
      <c r="S903" s="224"/>
      <c r="T903" s="224"/>
      <c r="U903" s="224"/>
      <c r="V903" s="224"/>
      <c r="W903" s="224"/>
      <c r="X903" s="224"/>
      <c r="Y903" s="224"/>
      <c r="Z903" s="214"/>
      <c r="AA903" s="214"/>
      <c r="AB903" s="214"/>
      <c r="AC903" s="214"/>
      <c r="AD903" s="214"/>
      <c r="AE903" s="214"/>
      <c r="AF903" s="214"/>
      <c r="AG903" s="214" t="s">
        <v>260</v>
      </c>
      <c r="AH903" s="214">
        <v>7</v>
      </c>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3" x14ac:dyDescent="0.2">
      <c r="A904" s="221"/>
      <c r="B904" s="222"/>
      <c r="C904" s="264" t="s">
        <v>536</v>
      </c>
      <c r="D904" s="256"/>
      <c r="E904" s="257">
        <v>124.85436</v>
      </c>
      <c r="F904" s="224"/>
      <c r="G904" s="224"/>
      <c r="H904" s="224"/>
      <c r="I904" s="224"/>
      <c r="J904" s="224"/>
      <c r="K904" s="224"/>
      <c r="L904" s="224"/>
      <c r="M904" s="224"/>
      <c r="N904" s="223"/>
      <c r="O904" s="223"/>
      <c r="P904" s="223"/>
      <c r="Q904" s="223"/>
      <c r="R904" s="224"/>
      <c r="S904" s="224"/>
      <c r="T904" s="224"/>
      <c r="U904" s="224"/>
      <c r="V904" s="224"/>
      <c r="W904" s="224"/>
      <c r="X904" s="224"/>
      <c r="Y904" s="224"/>
      <c r="Z904" s="214"/>
      <c r="AA904" s="214"/>
      <c r="AB904" s="214"/>
      <c r="AC904" s="214"/>
      <c r="AD904" s="214"/>
      <c r="AE904" s="214"/>
      <c r="AF904" s="214"/>
      <c r="AG904" s="214" t="s">
        <v>260</v>
      </c>
      <c r="AH904" s="214">
        <v>7</v>
      </c>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outlineLevel="2" x14ac:dyDescent="0.2">
      <c r="A905" s="221"/>
      <c r="B905" s="222"/>
      <c r="C905" s="250"/>
      <c r="D905" s="245"/>
      <c r="E905" s="245"/>
      <c r="F905" s="245"/>
      <c r="G905" s="245"/>
      <c r="H905" s="224"/>
      <c r="I905" s="224"/>
      <c r="J905" s="224"/>
      <c r="K905" s="224"/>
      <c r="L905" s="224"/>
      <c r="M905" s="224"/>
      <c r="N905" s="223"/>
      <c r="O905" s="223"/>
      <c r="P905" s="223"/>
      <c r="Q905" s="223"/>
      <c r="R905" s="224"/>
      <c r="S905" s="224"/>
      <c r="T905" s="224"/>
      <c r="U905" s="224"/>
      <c r="V905" s="224"/>
      <c r="W905" s="224"/>
      <c r="X905" s="224"/>
      <c r="Y905" s="224"/>
      <c r="Z905" s="214"/>
      <c r="AA905" s="214"/>
      <c r="AB905" s="214"/>
      <c r="AC905" s="214"/>
      <c r="AD905" s="214"/>
      <c r="AE905" s="214"/>
      <c r="AF905" s="214"/>
      <c r="AG905" s="214" t="s">
        <v>193</v>
      </c>
      <c r="AH905" s="214"/>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ht="22.5" outlineLevel="1" x14ac:dyDescent="0.2">
      <c r="A906" s="236">
        <v>55</v>
      </c>
      <c r="B906" s="237" t="s">
        <v>537</v>
      </c>
      <c r="C906" s="248" t="s">
        <v>538</v>
      </c>
      <c r="D906" s="238" t="s">
        <v>287</v>
      </c>
      <c r="E906" s="239">
        <v>7.96943</v>
      </c>
      <c r="F906" s="240"/>
      <c r="G906" s="241">
        <f>ROUND(E906*F906,2)</f>
        <v>0</v>
      </c>
      <c r="H906" s="240"/>
      <c r="I906" s="241">
        <f>ROUND(E906*H906,2)</f>
        <v>0</v>
      </c>
      <c r="J906" s="240"/>
      <c r="K906" s="241">
        <f>ROUND(E906*J906,2)</f>
        <v>0</v>
      </c>
      <c r="L906" s="241">
        <v>21</v>
      </c>
      <c r="M906" s="241">
        <f>G906*(1+L906/100)</f>
        <v>0</v>
      </c>
      <c r="N906" s="239">
        <v>0</v>
      </c>
      <c r="O906" s="239">
        <f>ROUND(E906*N906,2)</f>
        <v>0</v>
      </c>
      <c r="P906" s="239">
        <v>0</v>
      </c>
      <c r="Q906" s="239">
        <f>ROUND(E906*P906,2)</f>
        <v>0</v>
      </c>
      <c r="R906" s="241" t="s">
        <v>280</v>
      </c>
      <c r="S906" s="241" t="s">
        <v>186</v>
      </c>
      <c r="T906" s="242" t="s">
        <v>186</v>
      </c>
      <c r="U906" s="224">
        <v>0</v>
      </c>
      <c r="V906" s="224">
        <f>ROUND(E906*U906,2)</f>
        <v>0</v>
      </c>
      <c r="W906" s="224"/>
      <c r="X906" s="224" t="s">
        <v>217</v>
      </c>
      <c r="Y906" s="224" t="s">
        <v>189</v>
      </c>
      <c r="Z906" s="214"/>
      <c r="AA906" s="214"/>
      <c r="AB906" s="214"/>
      <c r="AC906" s="214"/>
      <c r="AD906" s="214"/>
      <c r="AE906" s="214"/>
      <c r="AF906" s="214"/>
      <c r="AG906" s="214" t="s">
        <v>254</v>
      </c>
      <c r="AH906" s="214"/>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2" x14ac:dyDescent="0.2">
      <c r="A907" s="221"/>
      <c r="B907" s="222"/>
      <c r="C907" s="264" t="s">
        <v>539</v>
      </c>
      <c r="D907" s="256"/>
      <c r="E907" s="257">
        <v>7.96943</v>
      </c>
      <c r="F907" s="224"/>
      <c r="G907" s="224"/>
      <c r="H907" s="224"/>
      <c r="I907" s="224"/>
      <c r="J907" s="224"/>
      <c r="K907" s="224"/>
      <c r="L907" s="224"/>
      <c r="M907" s="224"/>
      <c r="N907" s="223"/>
      <c r="O907" s="223"/>
      <c r="P907" s="223"/>
      <c r="Q907" s="223"/>
      <c r="R907" s="224"/>
      <c r="S907" s="224"/>
      <c r="T907" s="224"/>
      <c r="U907" s="224"/>
      <c r="V907" s="224"/>
      <c r="W907" s="224"/>
      <c r="X907" s="224"/>
      <c r="Y907" s="224"/>
      <c r="Z907" s="214"/>
      <c r="AA907" s="214"/>
      <c r="AB907" s="214"/>
      <c r="AC907" s="214"/>
      <c r="AD907" s="214"/>
      <c r="AE907" s="214"/>
      <c r="AF907" s="214"/>
      <c r="AG907" s="214" t="s">
        <v>260</v>
      </c>
      <c r="AH907" s="214">
        <v>7</v>
      </c>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2" x14ac:dyDescent="0.2">
      <c r="A908" s="221"/>
      <c r="B908" s="222"/>
      <c r="C908" s="250"/>
      <c r="D908" s="245"/>
      <c r="E908" s="245"/>
      <c r="F908" s="245"/>
      <c r="G908" s="245"/>
      <c r="H908" s="224"/>
      <c r="I908" s="224"/>
      <c r="J908" s="224"/>
      <c r="K908" s="224"/>
      <c r="L908" s="224"/>
      <c r="M908" s="224"/>
      <c r="N908" s="223"/>
      <c r="O908" s="223"/>
      <c r="P908" s="223"/>
      <c r="Q908" s="223"/>
      <c r="R908" s="224"/>
      <c r="S908" s="224"/>
      <c r="T908" s="224"/>
      <c r="U908" s="224"/>
      <c r="V908" s="224"/>
      <c r="W908" s="224"/>
      <c r="X908" s="224"/>
      <c r="Y908" s="224"/>
      <c r="Z908" s="214"/>
      <c r="AA908" s="214"/>
      <c r="AB908" s="214"/>
      <c r="AC908" s="214"/>
      <c r="AD908" s="214"/>
      <c r="AE908" s="214"/>
      <c r="AF908" s="214"/>
      <c r="AG908" s="214" t="s">
        <v>193</v>
      </c>
      <c r="AH908" s="214"/>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ht="22.5" outlineLevel="1" x14ac:dyDescent="0.2">
      <c r="A909" s="236">
        <v>56</v>
      </c>
      <c r="B909" s="237" t="s">
        <v>540</v>
      </c>
      <c r="C909" s="248" t="s">
        <v>541</v>
      </c>
      <c r="D909" s="238" t="s">
        <v>287</v>
      </c>
      <c r="E909" s="239">
        <v>6.6242999999999999</v>
      </c>
      <c r="F909" s="240"/>
      <c r="G909" s="241">
        <f>ROUND(E909*F909,2)</f>
        <v>0</v>
      </c>
      <c r="H909" s="240"/>
      <c r="I909" s="241">
        <f>ROUND(E909*H909,2)</f>
        <v>0</v>
      </c>
      <c r="J909" s="240"/>
      <c r="K909" s="241">
        <f>ROUND(E909*J909,2)</f>
        <v>0</v>
      </c>
      <c r="L909" s="241">
        <v>21</v>
      </c>
      <c r="M909" s="241">
        <f>G909*(1+L909/100)</f>
        <v>0</v>
      </c>
      <c r="N909" s="239">
        <v>0</v>
      </c>
      <c r="O909" s="239">
        <f>ROUND(E909*N909,2)</f>
        <v>0</v>
      </c>
      <c r="P909" s="239">
        <v>0</v>
      </c>
      <c r="Q909" s="239">
        <f>ROUND(E909*P909,2)</f>
        <v>0</v>
      </c>
      <c r="R909" s="241" t="s">
        <v>280</v>
      </c>
      <c r="S909" s="241" t="s">
        <v>186</v>
      </c>
      <c r="T909" s="242" t="s">
        <v>186</v>
      </c>
      <c r="U909" s="224">
        <v>0</v>
      </c>
      <c r="V909" s="224">
        <f>ROUND(E909*U909,2)</f>
        <v>0</v>
      </c>
      <c r="W909" s="224"/>
      <c r="X909" s="224" t="s">
        <v>217</v>
      </c>
      <c r="Y909" s="224" t="s">
        <v>189</v>
      </c>
      <c r="Z909" s="214"/>
      <c r="AA909" s="214"/>
      <c r="AB909" s="214"/>
      <c r="AC909" s="214"/>
      <c r="AD909" s="214"/>
      <c r="AE909" s="214"/>
      <c r="AF909" s="214"/>
      <c r="AG909" s="214" t="s">
        <v>254</v>
      </c>
      <c r="AH909" s="214"/>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2" x14ac:dyDescent="0.2">
      <c r="A910" s="221"/>
      <c r="B910" s="222"/>
      <c r="C910" s="264" t="s">
        <v>542</v>
      </c>
      <c r="D910" s="256"/>
      <c r="E910" s="257">
        <v>1.25241</v>
      </c>
      <c r="F910" s="224"/>
      <c r="G910" s="224"/>
      <c r="H910" s="224"/>
      <c r="I910" s="224"/>
      <c r="J910" s="224"/>
      <c r="K910" s="224"/>
      <c r="L910" s="224"/>
      <c r="M910" s="224"/>
      <c r="N910" s="223"/>
      <c r="O910" s="223"/>
      <c r="P910" s="223"/>
      <c r="Q910" s="223"/>
      <c r="R910" s="224"/>
      <c r="S910" s="224"/>
      <c r="T910" s="224"/>
      <c r="U910" s="224"/>
      <c r="V910" s="224"/>
      <c r="W910" s="224"/>
      <c r="X910" s="224"/>
      <c r="Y910" s="224"/>
      <c r="Z910" s="214"/>
      <c r="AA910" s="214"/>
      <c r="AB910" s="214"/>
      <c r="AC910" s="214"/>
      <c r="AD910" s="214"/>
      <c r="AE910" s="214"/>
      <c r="AF910" s="214"/>
      <c r="AG910" s="214" t="s">
        <v>260</v>
      </c>
      <c r="AH910" s="214">
        <v>7</v>
      </c>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3" x14ac:dyDescent="0.2">
      <c r="A911" s="221"/>
      <c r="B911" s="222"/>
      <c r="C911" s="264" t="s">
        <v>543</v>
      </c>
      <c r="D911" s="256"/>
      <c r="E911" s="257">
        <v>0.44196999999999997</v>
      </c>
      <c r="F911" s="224"/>
      <c r="G911" s="224"/>
      <c r="H911" s="224"/>
      <c r="I911" s="224"/>
      <c r="J911" s="224"/>
      <c r="K911" s="224"/>
      <c r="L911" s="224"/>
      <c r="M911" s="224"/>
      <c r="N911" s="223"/>
      <c r="O911" s="223"/>
      <c r="P911" s="223"/>
      <c r="Q911" s="223"/>
      <c r="R911" s="224"/>
      <c r="S911" s="224"/>
      <c r="T911" s="224"/>
      <c r="U911" s="224"/>
      <c r="V911" s="224"/>
      <c r="W911" s="224"/>
      <c r="X911" s="224"/>
      <c r="Y911" s="224"/>
      <c r="Z911" s="214"/>
      <c r="AA911" s="214"/>
      <c r="AB911" s="214"/>
      <c r="AC911" s="214"/>
      <c r="AD911" s="214"/>
      <c r="AE911" s="214"/>
      <c r="AF911" s="214"/>
      <c r="AG911" s="214" t="s">
        <v>260</v>
      </c>
      <c r="AH911" s="214">
        <v>7</v>
      </c>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3" x14ac:dyDescent="0.2">
      <c r="A912" s="221"/>
      <c r="B912" s="222"/>
      <c r="C912" s="264" t="s">
        <v>544</v>
      </c>
      <c r="D912" s="256"/>
      <c r="E912" s="257">
        <v>4.9299200000000001</v>
      </c>
      <c r="F912" s="224"/>
      <c r="G912" s="224"/>
      <c r="H912" s="224"/>
      <c r="I912" s="224"/>
      <c r="J912" s="224"/>
      <c r="K912" s="224"/>
      <c r="L912" s="224"/>
      <c r="M912" s="224"/>
      <c r="N912" s="223"/>
      <c r="O912" s="223"/>
      <c r="P912" s="223"/>
      <c r="Q912" s="223"/>
      <c r="R912" s="224"/>
      <c r="S912" s="224"/>
      <c r="T912" s="224"/>
      <c r="U912" s="224"/>
      <c r="V912" s="224"/>
      <c r="W912" s="224"/>
      <c r="X912" s="224"/>
      <c r="Y912" s="224"/>
      <c r="Z912" s="214"/>
      <c r="AA912" s="214"/>
      <c r="AB912" s="214"/>
      <c r="AC912" s="214"/>
      <c r="AD912" s="214"/>
      <c r="AE912" s="214"/>
      <c r="AF912" s="214"/>
      <c r="AG912" s="214" t="s">
        <v>260</v>
      </c>
      <c r="AH912" s="214">
        <v>7</v>
      </c>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2" x14ac:dyDescent="0.2">
      <c r="A913" s="221"/>
      <c r="B913" s="222"/>
      <c r="C913" s="250"/>
      <c r="D913" s="245"/>
      <c r="E913" s="245"/>
      <c r="F913" s="245"/>
      <c r="G913" s="245"/>
      <c r="H913" s="224"/>
      <c r="I913" s="224"/>
      <c r="J913" s="224"/>
      <c r="K913" s="224"/>
      <c r="L913" s="224"/>
      <c r="M913" s="224"/>
      <c r="N913" s="223"/>
      <c r="O913" s="223"/>
      <c r="P913" s="223"/>
      <c r="Q913" s="223"/>
      <c r="R913" s="224"/>
      <c r="S913" s="224"/>
      <c r="T913" s="224"/>
      <c r="U913" s="224"/>
      <c r="V913" s="224"/>
      <c r="W913" s="224"/>
      <c r="X913" s="224"/>
      <c r="Y913" s="224"/>
      <c r="Z913" s="214"/>
      <c r="AA913" s="214"/>
      <c r="AB913" s="214"/>
      <c r="AC913" s="214"/>
      <c r="AD913" s="214"/>
      <c r="AE913" s="214"/>
      <c r="AF913" s="214"/>
      <c r="AG913" s="214" t="s">
        <v>193</v>
      </c>
      <c r="AH913" s="214"/>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1" x14ac:dyDescent="0.2">
      <c r="A914" s="236">
        <v>57</v>
      </c>
      <c r="B914" s="237" t="s">
        <v>545</v>
      </c>
      <c r="C914" s="248" t="s">
        <v>546</v>
      </c>
      <c r="D914" s="238" t="s">
        <v>287</v>
      </c>
      <c r="E914" s="239">
        <v>343.46956999999998</v>
      </c>
      <c r="F914" s="240"/>
      <c r="G914" s="241">
        <f>ROUND(E914*F914,2)</f>
        <v>0</v>
      </c>
      <c r="H914" s="240"/>
      <c r="I914" s="241">
        <f>ROUND(E914*H914,2)</f>
        <v>0</v>
      </c>
      <c r="J914" s="240"/>
      <c r="K914" s="241">
        <f>ROUND(E914*J914,2)</f>
        <v>0</v>
      </c>
      <c r="L914" s="241">
        <v>21</v>
      </c>
      <c r="M914" s="241">
        <f>G914*(1+L914/100)</f>
        <v>0</v>
      </c>
      <c r="N914" s="239">
        <v>0</v>
      </c>
      <c r="O914" s="239">
        <f>ROUND(E914*N914,2)</f>
        <v>0</v>
      </c>
      <c r="P914" s="239">
        <v>0</v>
      </c>
      <c r="Q914" s="239">
        <f>ROUND(E914*P914,2)</f>
        <v>0</v>
      </c>
      <c r="R914" s="241"/>
      <c r="S914" s="241" t="s">
        <v>213</v>
      </c>
      <c r="T914" s="242" t="s">
        <v>507</v>
      </c>
      <c r="U914" s="224">
        <v>0</v>
      </c>
      <c r="V914" s="224">
        <f>ROUND(E914*U914,2)</f>
        <v>0</v>
      </c>
      <c r="W914" s="224"/>
      <c r="X914" s="224" t="s">
        <v>217</v>
      </c>
      <c r="Y914" s="224" t="s">
        <v>189</v>
      </c>
      <c r="Z914" s="214"/>
      <c r="AA914" s="214"/>
      <c r="AB914" s="214"/>
      <c r="AC914" s="214"/>
      <c r="AD914" s="214"/>
      <c r="AE914" s="214"/>
      <c r="AF914" s="214"/>
      <c r="AG914" s="214" t="s">
        <v>254</v>
      </c>
      <c r="AH914" s="214"/>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outlineLevel="2" x14ac:dyDescent="0.2">
      <c r="A915" s="221"/>
      <c r="B915" s="222"/>
      <c r="C915" s="264" t="s">
        <v>547</v>
      </c>
      <c r="D915" s="256"/>
      <c r="E915" s="257">
        <v>490.88709</v>
      </c>
      <c r="F915" s="224"/>
      <c r="G915" s="224"/>
      <c r="H915" s="224"/>
      <c r="I915" s="224"/>
      <c r="J915" s="224"/>
      <c r="K915" s="224"/>
      <c r="L915" s="224"/>
      <c r="M915" s="224"/>
      <c r="N915" s="223"/>
      <c r="O915" s="223"/>
      <c r="P915" s="223"/>
      <c r="Q915" s="223"/>
      <c r="R915" s="224"/>
      <c r="S915" s="224"/>
      <c r="T915" s="224"/>
      <c r="U915" s="224"/>
      <c r="V915" s="224"/>
      <c r="W915" s="224"/>
      <c r="X915" s="224"/>
      <c r="Y915" s="224"/>
      <c r="Z915" s="214"/>
      <c r="AA915" s="214"/>
      <c r="AB915" s="214"/>
      <c r="AC915" s="214"/>
      <c r="AD915" s="214"/>
      <c r="AE915" s="214"/>
      <c r="AF915" s="214"/>
      <c r="AG915" s="214" t="s">
        <v>260</v>
      </c>
      <c r="AH915" s="214">
        <v>0</v>
      </c>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3" x14ac:dyDescent="0.2">
      <c r="A916" s="221"/>
      <c r="B916" s="222"/>
      <c r="C916" s="264" t="s">
        <v>548</v>
      </c>
      <c r="D916" s="256"/>
      <c r="E916" s="257">
        <v>-132.82379</v>
      </c>
      <c r="F916" s="224"/>
      <c r="G916" s="224"/>
      <c r="H916" s="224"/>
      <c r="I916" s="224"/>
      <c r="J916" s="224"/>
      <c r="K916" s="224"/>
      <c r="L916" s="224"/>
      <c r="M916" s="224"/>
      <c r="N916" s="223"/>
      <c r="O916" s="223"/>
      <c r="P916" s="223"/>
      <c r="Q916" s="223"/>
      <c r="R916" s="224"/>
      <c r="S916" s="224"/>
      <c r="T916" s="224"/>
      <c r="U916" s="224"/>
      <c r="V916" s="224"/>
      <c r="W916" s="224"/>
      <c r="X916" s="224"/>
      <c r="Y916" s="224"/>
      <c r="Z916" s="214"/>
      <c r="AA916" s="214"/>
      <c r="AB916" s="214"/>
      <c r="AC916" s="214"/>
      <c r="AD916" s="214"/>
      <c r="AE916" s="214"/>
      <c r="AF916" s="214"/>
      <c r="AG916" s="214" t="s">
        <v>260</v>
      </c>
      <c r="AH916" s="214">
        <v>0</v>
      </c>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3" x14ac:dyDescent="0.2">
      <c r="A917" s="221"/>
      <c r="B917" s="222"/>
      <c r="C917" s="264" t="s">
        <v>549</v>
      </c>
      <c r="D917" s="256"/>
      <c r="E917" s="257">
        <v>-7.96943</v>
      </c>
      <c r="F917" s="224"/>
      <c r="G917" s="224"/>
      <c r="H917" s="224"/>
      <c r="I917" s="224"/>
      <c r="J917" s="224"/>
      <c r="K917" s="224"/>
      <c r="L917" s="224"/>
      <c r="M917" s="224"/>
      <c r="N917" s="223"/>
      <c r="O917" s="223"/>
      <c r="P917" s="223"/>
      <c r="Q917" s="223"/>
      <c r="R917" s="224"/>
      <c r="S917" s="224"/>
      <c r="T917" s="224"/>
      <c r="U917" s="224"/>
      <c r="V917" s="224"/>
      <c r="W917" s="224"/>
      <c r="X917" s="224"/>
      <c r="Y917" s="224"/>
      <c r="Z917" s="214"/>
      <c r="AA917" s="214"/>
      <c r="AB917" s="214"/>
      <c r="AC917" s="214"/>
      <c r="AD917" s="214"/>
      <c r="AE917" s="214"/>
      <c r="AF917" s="214"/>
      <c r="AG917" s="214" t="s">
        <v>260</v>
      </c>
      <c r="AH917" s="214">
        <v>0</v>
      </c>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3" x14ac:dyDescent="0.2">
      <c r="A918" s="221"/>
      <c r="B918" s="222"/>
      <c r="C918" s="264" t="s">
        <v>550</v>
      </c>
      <c r="D918" s="256"/>
      <c r="E918" s="257">
        <v>-6.6242999999999999</v>
      </c>
      <c r="F918" s="224"/>
      <c r="G918" s="224"/>
      <c r="H918" s="224"/>
      <c r="I918" s="224"/>
      <c r="J918" s="224"/>
      <c r="K918" s="224"/>
      <c r="L918" s="224"/>
      <c r="M918" s="224"/>
      <c r="N918" s="223"/>
      <c r="O918" s="223"/>
      <c r="P918" s="223"/>
      <c r="Q918" s="223"/>
      <c r="R918" s="224"/>
      <c r="S918" s="224"/>
      <c r="T918" s="224"/>
      <c r="U918" s="224"/>
      <c r="V918" s="224"/>
      <c r="W918" s="224"/>
      <c r="X918" s="224"/>
      <c r="Y918" s="224"/>
      <c r="Z918" s="214"/>
      <c r="AA918" s="214"/>
      <c r="AB918" s="214"/>
      <c r="AC918" s="214"/>
      <c r="AD918" s="214"/>
      <c r="AE918" s="214"/>
      <c r="AF918" s="214"/>
      <c r="AG918" s="214" t="s">
        <v>260</v>
      </c>
      <c r="AH918" s="214">
        <v>0</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2" x14ac:dyDescent="0.2">
      <c r="A919" s="221"/>
      <c r="B919" s="222"/>
      <c r="C919" s="250"/>
      <c r="D919" s="245"/>
      <c r="E919" s="245"/>
      <c r="F919" s="245"/>
      <c r="G919" s="245"/>
      <c r="H919" s="224"/>
      <c r="I919" s="224"/>
      <c r="J919" s="224"/>
      <c r="K919" s="224"/>
      <c r="L919" s="224"/>
      <c r="M919" s="224"/>
      <c r="N919" s="223"/>
      <c r="O919" s="223"/>
      <c r="P919" s="223"/>
      <c r="Q919" s="223"/>
      <c r="R919" s="224"/>
      <c r="S919" s="224"/>
      <c r="T919" s="224"/>
      <c r="U919" s="224"/>
      <c r="V919" s="224"/>
      <c r="W919" s="224"/>
      <c r="X919" s="224"/>
      <c r="Y919" s="224"/>
      <c r="Z919" s="214"/>
      <c r="AA919" s="214"/>
      <c r="AB919" s="214"/>
      <c r="AC919" s="214"/>
      <c r="AD919" s="214"/>
      <c r="AE919" s="214"/>
      <c r="AF919" s="214"/>
      <c r="AG919" s="214" t="s">
        <v>193</v>
      </c>
      <c r="AH919" s="214"/>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ht="22.5" outlineLevel="1" x14ac:dyDescent="0.2">
      <c r="A920" s="236">
        <v>58</v>
      </c>
      <c r="B920" s="237" t="s">
        <v>551</v>
      </c>
      <c r="C920" s="248" t="s">
        <v>552</v>
      </c>
      <c r="D920" s="238" t="s">
        <v>287</v>
      </c>
      <c r="E920" s="239">
        <v>490.88709</v>
      </c>
      <c r="F920" s="240"/>
      <c r="G920" s="241">
        <f>ROUND(E920*F920,2)</f>
        <v>0</v>
      </c>
      <c r="H920" s="240"/>
      <c r="I920" s="241">
        <f>ROUND(E920*H920,2)</f>
        <v>0</v>
      </c>
      <c r="J920" s="240"/>
      <c r="K920" s="241">
        <f>ROUND(E920*J920,2)</f>
        <v>0</v>
      </c>
      <c r="L920" s="241">
        <v>21</v>
      </c>
      <c r="M920" s="241">
        <f>G920*(1+L920/100)</f>
        <v>0</v>
      </c>
      <c r="N920" s="239">
        <v>0</v>
      </c>
      <c r="O920" s="239">
        <f>ROUND(E920*N920,2)</f>
        <v>0</v>
      </c>
      <c r="P920" s="239">
        <v>0</v>
      </c>
      <c r="Q920" s="239">
        <f>ROUND(E920*P920,2)</f>
        <v>0</v>
      </c>
      <c r="R920" s="241" t="s">
        <v>280</v>
      </c>
      <c r="S920" s="241" t="s">
        <v>186</v>
      </c>
      <c r="T920" s="242" t="s">
        <v>186</v>
      </c>
      <c r="U920" s="224">
        <v>0.93</v>
      </c>
      <c r="V920" s="224">
        <f>ROUND(E920*U920,2)</f>
        <v>456.52</v>
      </c>
      <c r="W920" s="224"/>
      <c r="X920" s="224" t="s">
        <v>553</v>
      </c>
      <c r="Y920" s="224" t="s">
        <v>189</v>
      </c>
      <c r="Z920" s="214"/>
      <c r="AA920" s="214"/>
      <c r="AB920" s="214"/>
      <c r="AC920" s="214"/>
      <c r="AD920" s="214"/>
      <c r="AE920" s="214"/>
      <c r="AF920" s="214"/>
      <c r="AG920" s="214" t="s">
        <v>554</v>
      </c>
      <c r="AH920" s="214"/>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2" x14ac:dyDescent="0.2">
      <c r="A921" s="221"/>
      <c r="B921" s="222"/>
      <c r="C921" s="251"/>
      <c r="D921" s="246"/>
      <c r="E921" s="246"/>
      <c r="F921" s="246"/>
      <c r="G921" s="246"/>
      <c r="H921" s="224"/>
      <c r="I921" s="224"/>
      <c r="J921" s="224"/>
      <c r="K921" s="224"/>
      <c r="L921" s="224"/>
      <c r="M921" s="224"/>
      <c r="N921" s="223"/>
      <c r="O921" s="223"/>
      <c r="P921" s="223"/>
      <c r="Q921" s="223"/>
      <c r="R921" s="224"/>
      <c r="S921" s="224"/>
      <c r="T921" s="224"/>
      <c r="U921" s="224"/>
      <c r="V921" s="224"/>
      <c r="W921" s="224"/>
      <c r="X921" s="224"/>
      <c r="Y921" s="224"/>
      <c r="Z921" s="214"/>
      <c r="AA921" s="214"/>
      <c r="AB921" s="214"/>
      <c r="AC921" s="214"/>
      <c r="AD921" s="214"/>
      <c r="AE921" s="214"/>
      <c r="AF921" s="214"/>
      <c r="AG921" s="214" t="s">
        <v>193</v>
      </c>
      <c r="AH921" s="214"/>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1" x14ac:dyDescent="0.2">
      <c r="A922" s="236">
        <v>59</v>
      </c>
      <c r="B922" s="237" t="s">
        <v>555</v>
      </c>
      <c r="C922" s="248" t="s">
        <v>556</v>
      </c>
      <c r="D922" s="238" t="s">
        <v>287</v>
      </c>
      <c r="E922" s="239">
        <v>490.88709</v>
      </c>
      <c r="F922" s="240"/>
      <c r="G922" s="241">
        <f>ROUND(E922*F922,2)</f>
        <v>0</v>
      </c>
      <c r="H922" s="240"/>
      <c r="I922" s="241">
        <f>ROUND(E922*H922,2)</f>
        <v>0</v>
      </c>
      <c r="J922" s="240"/>
      <c r="K922" s="241">
        <f>ROUND(E922*J922,2)</f>
        <v>0</v>
      </c>
      <c r="L922" s="241">
        <v>21</v>
      </c>
      <c r="M922" s="241">
        <f>G922*(1+L922/100)</f>
        <v>0</v>
      </c>
      <c r="N922" s="239">
        <v>0</v>
      </c>
      <c r="O922" s="239">
        <f>ROUND(E922*N922,2)</f>
        <v>0</v>
      </c>
      <c r="P922" s="239">
        <v>0</v>
      </c>
      <c r="Q922" s="239">
        <f>ROUND(E922*P922,2)</f>
        <v>0</v>
      </c>
      <c r="R922" s="241" t="s">
        <v>280</v>
      </c>
      <c r="S922" s="241" t="s">
        <v>186</v>
      </c>
      <c r="T922" s="242" t="s">
        <v>186</v>
      </c>
      <c r="U922" s="224">
        <v>0.49</v>
      </c>
      <c r="V922" s="224">
        <f>ROUND(E922*U922,2)</f>
        <v>240.53</v>
      </c>
      <c r="W922" s="224"/>
      <c r="X922" s="224" t="s">
        <v>553</v>
      </c>
      <c r="Y922" s="224" t="s">
        <v>189</v>
      </c>
      <c r="Z922" s="214"/>
      <c r="AA922" s="214"/>
      <c r="AB922" s="214"/>
      <c r="AC922" s="214"/>
      <c r="AD922" s="214"/>
      <c r="AE922" s="214"/>
      <c r="AF922" s="214"/>
      <c r="AG922" s="214" t="s">
        <v>554</v>
      </c>
      <c r="AH922" s="214"/>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2" x14ac:dyDescent="0.2">
      <c r="A923" s="221"/>
      <c r="B923" s="222"/>
      <c r="C923" s="249" t="s">
        <v>557</v>
      </c>
      <c r="D923" s="244"/>
      <c r="E923" s="244"/>
      <c r="F923" s="244"/>
      <c r="G923" s="244"/>
      <c r="H923" s="224"/>
      <c r="I923" s="224"/>
      <c r="J923" s="224"/>
      <c r="K923" s="224"/>
      <c r="L923" s="224"/>
      <c r="M923" s="224"/>
      <c r="N923" s="223"/>
      <c r="O923" s="223"/>
      <c r="P923" s="223"/>
      <c r="Q923" s="223"/>
      <c r="R923" s="224"/>
      <c r="S923" s="224"/>
      <c r="T923" s="224"/>
      <c r="U923" s="224"/>
      <c r="V923" s="224"/>
      <c r="W923" s="224"/>
      <c r="X923" s="224"/>
      <c r="Y923" s="224"/>
      <c r="Z923" s="214"/>
      <c r="AA923" s="214"/>
      <c r="AB923" s="214"/>
      <c r="AC923" s="214"/>
      <c r="AD923" s="214"/>
      <c r="AE923" s="214"/>
      <c r="AF923" s="214"/>
      <c r="AG923" s="214" t="s">
        <v>192</v>
      </c>
      <c r="AH923" s="214"/>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2" x14ac:dyDescent="0.2">
      <c r="A924" s="221"/>
      <c r="B924" s="222"/>
      <c r="C924" s="250"/>
      <c r="D924" s="245"/>
      <c r="E924" s="245"/>
      <c r="F924" s="245"/>
      <c r="G924" s="245"/>
      <c r="H924" s="224"/>
      <c r="I924" s="224"/>
      <c r="J924" s="224"/>
      <c r="K924" s="224"/>
      <c r="L924" s="224"/>
      <c r="M924" s="224"/>
      <c r="N924" s="223"/>
      <c r="O924" s="223"/>
      <c r="P924" s="223"/>
      <c r="Q924" s="223"/>
      <c r="R924" s="224"/>
      <c r="S924" s="224"/>
      <c r="T924" s="224"/>
      <c r="U924" s="224"/>
      <c r="V924" s="224"/>
      <c r="W924" s="224"/>
      <c r="X924" s="224"/>
      <c r="Y924" s="224"/>
      <c r="Z924" s="214"/>
      <c r="AA924" s="214"/>
      <c r="AB924" s="214"/>
      <c r="AC924" s="214"/>
      <c r="AD924" s="214"/>
      <c r="AE924" s="214"/>
      <c r="AF924" s="214"/>
      <c r="AG924" s="214" t="s">
        <v>193</v>
      </c>
      <c r="AH924" s="214"/>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outlineLevel="1" x14ac:dyDescent="0.2">
      <c r="A925" s="236">
        <v>60</v>
      </c>
      <c r="B925" s="237" t="s">
        <v>558</v>
      </c>
      <c r="C925" s="248" t="s">
        <v>559</v>
      </c>
      <c r="D925" s="238" t="s">
        <v>287</v>
      </c>
      <c r="E925" s="239">
        <v>4908.87086</v>
      </c>
      <c r="F925" s="240"/>
      <c r="G925" s="241">
        <f>ROUND(E925*F925,2)</f>
        <v>0</v>
      </c>
      <c r="H925" s="240"/>
      <c r="I925" s="241">
        <f>ROUND(E925*H925,2)</f>
        <v>0</v>
      </c>
      <c r="J925" s="240"/>
      <c r="K925" s="241">
        <f>ROUND(E925*J925,2)</f>
        <v>0</v>
      </c>
      <c r="L925" s="241">
        <v>21</v>
      </c>
      <c r="M925" s="241">
        <f>G925*(1+L925/100)</f>
        <v>0</v>
      </c>
      <c r="N925" s="239">
        <v>0</v>
      </c>
      <c r="O925" s="239">
        <f>ROUND(E925*N925,2)</f>
        <v>0</v>
      </c>
      <c r="P925" s="239">
        <v>0</v>
      </c>
      <c r="Q925" s="239">
        <f>ROUND(E925*P925,2)</f>
        <v>0</v>
      </c>
      <c r="R925" s="241" t="s">
        <v>280</v>
      </c>
      <c r="S925" s="241" t="s">
        <v>186</v>
      </c>
      <c r="T925" s="242" t="s">
        <v>186</v>
      </c>
      <c r="U925" s="224">
        <v>0</v>
      </c>
      <c r="V925" s="224">
        <f>ROUND(E925*U925,2)</f>
        <v>0</v>
      </c>
      <c r="W925" s="224"/>
      <c r="X925" s="224" t="s">
        <v>553</v>
      </c>
      <c r="Y925" s="224" t="s">
        <v>189</v>
      </c>
      <c r="Z925" s="214"/>
      <c r="AA925" s="214"/>
      <c r="AB925" s="214"/>
      <c r="AC925" s="214"/>
      <c r="AD925" s="214"/>
      <c r="AE925" s="214"/>
      <c r="AF925" s="214"/>
      <c r="AG925" s="214" t="s">
        <v>554</v>
      </c>
      <c r="AH925" s="214"/>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outlineLevel="2" x14ac:dyDescent="0.2">
      <c r="A926" s="221"/>
      <c r="B926" s="222"/>
      <c r="C926" s="251"/>
      <c r="D926" s="246"/>
      <c r="E926" s="246"/>
      <c r="F926" s="246"/>
      <c r="G926" s="246"/>
      <c r="H926" s="224"/>
      <c r="I926" s="224"/>
      <c r="J926" s="224"/>
      <c r="K926" s="224"/>
      <c r="L926" s="224"/>
      <c r="M926" s="224"/>
      <c r="N926" s="223"/>
      <c r="O926" s="223"/>
      <c r="P926" s="223"/>
      <c r="Q926" s="223"/>
      <c r="R926" s="224"/>
      <c r="S926" s="224"/>
      <c r="T926" s="224"/>
      <c r="U926" s="224"/>
      <c r="V926" s="224"/>
      <c r="W926" s="224"/>
      <c r="X926" s="224"/>
      <c r="Y926" s="224"/>
      <c r="Z926" s="214"/>
      <c r="AA926" s="214"/>
      <c r="AB926" s="214"/>
      <c r="AC926" s="214"/>
      <c r="AD926" s="214"/>
      <c r="AE926" s="214"/>
      <c r="AF926" s="214"/>
      <c r="AG926" s="214" t="s">
        <v>193</v>
      </c>
      <c r="AH926" s="214"/>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1" x14ac:dyDescent="0.2">
      <c r="A927" s="236">
        <v>61</v>
      </c>
      <c r="B927" s="237" t="s">
        <v>560</v>
      </c>
      <c r="C927" s="248" t="s">
        <v>561</v>
      </c>
      <c r="D927" s="238" t="s">
        <v>287</v>
      </c>
      <c r="E927" s="239">
        <v>490.88709</v>
      </c>
      <c r="F927" s="240"/>
      <c r="G927" s="241">
        <f>ROUND(E927*F927,2)</f>
        <v>0</v>
      </c>
      <c r="H927" s="240"/>
      <c r="I927" s="241">
        <f>ROUND(E927*H927,2)</f>
        <v>0</v>
      </c>
      <c r="J927" s="240"/>
      <c r="K927" s="241">
        <f>ROUND(E927*J927,2)</f>
        <v>0</v>
      </c>
      <c r="L927" s="241">
        <v>21</v>
      </c>
      <c r="M927" s="241">
        <f>G927*(1+L927/100)</f>
        <v>0</v>
      </c>
      <c r="N927" s="239">
        <v>0</v>
      </c>
      <c r="O927" s="239">
        <f>ROUND(E927*N927,2)</f>
        <v>0</v>
      </c>
      <c r="P927" s="239">
        <v>0</v>
      </c>
      <c r="Q927" s="239">
        <f>ROUND(E927*P927,2)</f>
        <v>0</v>
      </c>
      <c r="R927" s="241" t="s">
        <v>562</v>
      </c>
      <c r="S927" s="241" t="s">
        <v>186</v>
      </c>
      <c r="T927" s="242" t="s">
        <v>186</v>
      </c>
      <c r="U927" s="224">
        <v>0.01</v>
      </c>
      <c r="V927" s="224">
        <f>ROUND(E927*U927,2)</f>
        <v>4.91</v>
      </c>
      <c r="W927" s="224"/>
      <c r="X927" s="224" t="s">
        <v>553</v>
      </c>
      <c r="Y927" s="224" t="s">
        <v>189</v>
      </c>
      <c r="Z927" s="214"/>
      <c r="AA927" s="214"/>
      <c r="AB927" s="214"/>
      <c r="AC927" s="214"/>
      <c r="AD927" s="214"/>
      <c r="AE927" s="214"/>
      <c r="AF927" s="214"/>
      <c r="AG927" s="214" t="s">
        <v>554</v>
      </c>
      <c r="AH927" s="214"/>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2" x14ac:dyDescent="0.2">
      <c r="A928" s="221"/>
      <c r="B928" s="222"/>
      <c r="C928" s="268" t="s">
        <v>563</v>
      </c>
      <c r="D928" s="262"/>
      <c r="E928" s="262"/>
      <c r="F928" s="262"/>
      <c r="G928" s="262"/>
      <c r="H928" s="224"/>
      <c r="I928" s="224"/>
      <c r="J928" s="224"/>
      <c r="K928" s="224"/>
      <c r="L928" s="224"/>
      <c r="M928" s="224"/>
      <c r="N928" s="223"/>
      <c r="O928" s="223"/>
      <c r="P928" s="223"/>
      <c r="Q928" s="223"/>
      <c r="R928" s="224"/>
      <c r="S928" s="224"/>
      <c r="T928" s="224"/>
      <c r="U928" s="224"/>
      <c r="V928" s="224"/>
      <c r="W928" s="224"/>
      <c r="X928" s="224"/>
      <c r="Y928" s="224"/>
      <c r="Z928" s="214"/>
      <c r="AA928" s="214"/>
      <c r="AB928" s="214"/>
      <c r="AC928" s="214"/>
      <c r="AD928" s="214"/>
      <c r="AE928" s="214"/>
      <c r="AF928" s="214"/>
      <c r="AG928" s="214" t="s">
        <v>292</v>
      </c>
      <c r="AH928" s="214"/>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2" x14ac:dyDescent="0.2">
      <c r="A929" s="221"/>
      <c r="B929" s="222"/>
      <c r="C929" s="250"/>
      <c r="D929" s="245"/>
      <c r="E929" s="245"/>
      <c r="F929" s="245"/>
      <c r="G929" s="245"/>
      <c r="H929" s="224"/>
      <c r="I929" s="224"/>
      <c r="J929" s="224"/>
      <c r="K929" s="224"/>
      <c r="L929" s="224"/>
      <c r="M929" s="224"/>
      <c r="N929" s="223"/>
      <c r="O929" s="223"/>
      <c r="P929" s="223"/>
      <c r="Q929" s="223"/>
      <c r="R929" s="224"/>
      <c r="S929" s="224"/>
      <c r="T929" s="224"/>
      <c r="U929" s="224"/>
      <c r="V929" s="224"/>
      <c r="W929" s="224"/>
      <c r="X929" s="224"/>
      <c r="Y929" s="224"/>
      <c r="Z929" s="214"/>
      <c r="AA929" s="214"/>
      <c r="AB929" s="214"/>
      <c r="AC929" s="214"/>
      <c r="AD929" s="214"/>
      <c r="AE929" s="214"/>
      <c r="AF929" s="214"/>
      <c r="AG929" s="214" t="s">
        <v>193</v>
      </c>
      <c r="AH929" s="214"/>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outlineLevel="1" x14ac:dyDescent="0.2">
      <c r="A930" s="236">
        <v>62</v>
      </c>
      <c r="B930" s="237" t="s">
        <v>564</v>
      </c>
      <c r="C930" s="248" t="s">
        <v>565</v>
      </c>
      <c r="D930" s="238" t="s">
        <v>287</v>
      </c>
      <c r="E930" s="239">
        <v>490.88709</v>
      </c>
      <c r="F930" s="240"/>
      <c r="G930" s="241">
        <f>ROUND(E930*F930,2)</f>
        <v>0</v>
      </c>
      <c r="H930" s="240"/>
      <c r="I930" s="241">
        <f>ROUND(E930*H930,2)</f>
        <v>0</v>
      </c>
      <c r="J930" s="240"/>
      <c r="K930" s="241">
        <f>ROUND(E930*J930,2)</f>
        <v>0</v>
      </c>
      <c r="L930" s="241">
        <v>21</v>
      </c>
      <c r="M930" s="241">
        <f>G930*(1+L930/100)</f>
        <v>0</v>
      </c>
      <c r="N930" s="239">
        <v>0</v>
      </c>
      <c r="O930" s="239">
        <f>ROUND(E930*N930,2)</f>
        <v>0</v>
      </c>
      <c r="P930" s="239">
        <v>0</v>
      </c>
      <c r="Q930" s="239">
        <f>ROUND(E930*P930,2)</f>
        <v>0</v>
      </c>
      <c r="R930" s="241"/>
      <c r="S930" s="241" t="s">
        <v>213</v>
      </c>
      <c r="T930" s="242" t="s">
        <v>507</v>
      </c>
      <c r="U930" s="224">
        <v>0.94</v>
      </c>
      <c r="V930" s="224">
        <f>ROUND(E930*U930,2)</f>
        <v>461.43</v>
      </c>
      <c r="W930" s="224"/>
      <c r="X930" s="224" t="s">
        <v>553</v>
      </c>
      <c r="Y930" s="224" t="s">
        <v>189</v>
      </c>
      <c r="Z930" s="214"/>
      <c r="AA930" s="214"/>
      <c r="AB930" s="214"/>
      <c r="AC930" s="214"/>
      <c r="AD930" s="214"/>
      <c r="AE930" s="214"/>
      <c r="AF930" s="214"/>
      <c r="AG930" s="214" t="s">
        <v>554</v>
      </c>
      <c r="AH930" s="214"/>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2" x14ac:dyDescent="0.2">
      <c r="A931" s="221"/>
      <c r="B931" s="222"/>
      <c r="C931" s="249" t="s">
        <v>566</v>
      </c>
      <c r="D931" s="244"/>
      <c r="E931" s="244"/>
      <c r="F931" s="244"/>
      <c r="G931" s="244"/>
      <c r="H931" s="224"/>
      <c r="I931" s="224"/>
      <c r="J931" s="224"/>
      <c r="K931" s="224"/>
      <c r="L931" s="224"/>
      <c r="M931" s="224"/>
      <c r="N931" s="223"/>
      <c r="O931" s="223"/>
      <c r="P931" s="223"/>
      <c r="Q931" s="223"/>
      <c r="R931" s="224"/>
      <c r="S931" s="224"/>
      <c r="T931" s="224"/>
      <c r="U931" s="224"/>
      <c r="V931" s="224"/>
      <c r="W931" s="224"/>
      <c r="X931" s="224"/>
      <c r="Y931" s="224"/>
      <c r="Z931" s="214"/>
      <c r="AA931" s="214"/>
      <c r="AB931" s="214"/>
      <c r="AC931" s="214"/>
      <c r="AD931" s="214"/>
      <c r="AE931" s="214"/>
      <c r="AF931" s="214"/>
      <c r="AG931" s="214" t="s">
        <v>192</v>
      </c>
      <c r="AH931" s="214"/>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2" x14ac:dyDescent="0.2">
      <c r="A932" s="221"/>
      <c r="B932" s="222"/>
      <c r="C932" s="250"/>
      <c r="D932" s="245"/>
      <c r="E932" s="245"/>
      <c r="F932" s="245"/>
      <c r="G932" s="245"/>
      <c r="H932" s="224"/>
      <c r="I932" s="224"/>
      <c r="J932" s="224"/>
      <c r="K932" s="224"/>
      <c r="L932" s="224"/>
      <c r="M932" s="224"/>
      <c r="N932" s="223"/>
      <c r="O932" s="223"/>
      <c r="P932" s="223"/>
      <c r="Q932" s="223"/>
      <c r="R932" s="224"/>
      <c r="S932" s="224"/>
      <c r="T932" s="224"/>
      <c r="U932" s="224"/>
      <c r="V932" s="224"/>
      <c r="W932" s="224"/>
      <c r="X932" s="224"/>
      <c r="Y932" s="224"/>
      <c r="Z932" s="214"/>
      <c r="AA932" s="214"/>
      <c r="AB932" s="214"/>
      <c r="AC932" s="214"/>
      <c r="AD932" s="214"/>
      <c r="AE932" s="214"/>
      <c r="AF932" s="214"/>
      <c r="AG932" s="214" t="s">
        <v>193</v>
      </c>
      <c r="AH932" s="214"/>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x14ac:dyDescent="0.2">
      <c r="A933" s="3"/>
      <c r="B933" s="4"/>
      <c r="C933" s="252"/>
      <c r="D933" s="6"/>
      <c r="E933" s="3"/>
      <c r="F933" s="3"/>
      <c r="G933" s="3"/>
      <c r="H933" s="3"/>
      <c r="I933" s="3"/>
      <c r="J933" s="3"/>
      <c r="K933" s="3"/>
      <c r="L933" s="3"/>
      <c r="M933" s="3"/>
      <c r="N933" s="3"/>
      <c r="O933" s="3"/>
      <c r="P933" s="3"/>
      <c r="Q933" s="3"/>
      <c r="R933" s="3"/>
      <c r="S933" s="3"/>
      <c r="T933" s="3"/>
      <c r="U933" s="3"/>
      <c r="V933" s="3"/>
      <c r="W933" s="3"/>
      <c r="X933" s="3"/>
      <c r="Y933" s="3"/>
      <c r="AE933">
        <v>15</v>
      </c>
      <c r="AF933">
        <v>21</v>
      </c>
      <c r="AG933" t="s">
        <v>167</v>
      </c>
    </row>
    <row r="934" spans="1:60" x14ac:dyDescent="0.2">
      <c r="A934" s="217"/>
      <c r="B934" s="218" t="s">
        <v>29</v>
      </c>
      <c r="C934" s="253"/>
      <c r="D934" s="219"/>
      <c r="E934" s="220"/>
      <c r="F934" s="220"/>
      <c r="G934" s="235">
        <f>G8+G11+G38+G45+G49+G544+G766+G786+G828+G865+G901</f>
        <v>0</v>
      </c>
      <c r="H934" s="3"/>
      <c r="I934" s="3"/>
      <c r="J934" s="3"/>
      <c r="K934" s="3"/>
      <c r="L934" s="3"/>
      <c r="M934" s="3"/>
      <c r="N934" s="3"/>
      <c r="O934" s="3"/>
      <c r="P934" s="3"/>
      <c r="Q934" s="3"/>
      <c r="R934" s="3"/>
      <c r="S934" s="3"/>
      <c r="T934" s="3"/>
      <c r="U934" s="3"/>
      <c r="V934" s="3"/>
      <c r="W934" s="3"/>
      <c r="X934" s="3"/>
      <c r="Y934" s="3"/>
      <c r="AE934">
        <f>SUMIF(L7:L932,AE933,G7:G932)</f>
        <v>0</v>
      </c>
      <c r="AF934">
        <f>SUMIF(L7:L932,AF933,G7:G932)</f>
        <v>0</v>
      </c>
      <c r="AG934" t="s">
        <v>248</v>
      </c>
    </row>
    <row r="935" spans="1:60" x14ac:dyDescent="0.2">
      <c r="A935" s="255" t="s">
        <v>567</v>
      </c>
      <c r="B935" s="255"/>
      <c r="C935" s="252"/>
      <c r="D935" s="6"/>
      <c r="E935" s="3"/>
      <c r="F935" s="3"/>
      <c r="G935" s="3"/>
      <c r="H935" s="3"/>
      <c r="I935" s="3"/>
      <c r="J935" s="3"/>
      <c r="K935" s="3"/>
      <c r="L935" s="3"/>
      <c r="M935" s="3"/>
      <c r="N935" s="3"/>
      <c r="O935" s="3"/>
      <c r="P935" s="3"/>
      <c r="Q935" s="3"/>
      <c r="R935" s="3"/>
      <c r="S935" s="3"/>
      <c r="T935" s="3"/>
      <c r="U935" s="3"/>
      <c r="V935" s="3"/>
      <c r="W935" s="3"/>
      <c r="X935" s="3"/>
      <c r="Y935" s="3"/>
    </row>
    <row r="936" spans="1:60" x14ac:dyDescent="0.2">
      <c r="A936" s="3"/>
      <c r="B936" s="4" t="s">
        <v>568</v>
      </c>
      <c r="C936" s="252" t="s">
        <v>569</v>
      </c>
      <c r="D936" s="6"/>
      <c r="E936" s="3"/>
      <c r="F936" s="3"/>
      <c r="G936" s="3"/>
      <c r="H936" s="3"/>
      <c r="I936" s="3"/>
      <c r="J936" s="3"/>
      <c r="K936" s="3"/>
      <c r="L936" s="3"/>
      <c r="M936" s="3"/>
      <c r="N936" s="3"/>
      <c r="O936" s="3"/>
      <c r="P936" s="3"/>
      <c r="Q936" s="3"/>
      <c r="R936" s="3"/>
      <c r="S936" s="3"/>
      <c r="T936" s="3"/>
      <c r="U936" s="3"/>
      <c r="V936" s="3"/>
      <c r="W936" s="3"/>
      <c r="X936" s="3"/>
      <c r="Y936" s="3"/>
      <c r="AG936" t="s">
        <v>570</v>
      </c>
    </row>
    <row r="937" spans="1:60" x14ac:dyDescent="0.2">
      <c r="A937" s="3"/>
      <c r="B937" s="4" t="s">
        <v>571</v>
      </c>
      <c r="C937" s="252" t="s">
        <v>572</v>
      </c>
      <c r="D937" s="6"/>
      <c r="E937" s="3"/>
      <c r="F937" s="3"/>
      <c r="G937" s="3"/>
      <c r="H937" s="3"/>
      <c r="I937" s="3"/>
      <c r="J937" s="3"/>
      <c r="K937" s="3"/>
      <c r="L937" s="3"/>
      <c r="M937" s="3"/>
      <c r="N937" s="3"/>
      <c r="O937" s="3"/>
      <c r="P937" s="3"/>
      <c r="Q937" s="3"/>
      <c r="R937" s="3"/>
      <c r="S937" s="3"/>
      <c r="T937" s="3"/>
      <c r="U937" s="3"/>
      <c r="V937" s="3"/>
      <c r="W937" s="3"/>
      <c r="X937" s="3"/>
      <c r="Y937" s="3"/>
      <c r="AG937" t="s">
        <v>573</v>
      </c>
    </row>
    <row r="938" spans="1:60" x14ac:dyDescent="0.2">
      <c r="A938" s="3"/>
      <c r="B938" s="4"/>
      <c r="C938" s="252" t="s">
        <v>574</v>
      </c>
      <c r="D938" s="6"/>
      <c r="E938" s="3"/>
      <c r="F938" s="3"/>
      <c r="G938" s="3"/>
      <c r="H938" s="3"/>
      <c r="I938" s="3"/>
      <c r="J938" s="3"/>
      <c r="K938" s="3"/>
      <c r="L938" s="3"/>
      <c r="M938" s="3"/>
      <c r="N938" s="3"/>
      <c r="O938" s="3"/>
      <c r="P938" s="3"/>
      <c r="Q938" s="3"/>
      <c r="R938" s="3"/>
      <c r="S938" s="3"/>
      <c r="T938" s="3"/>
      <c r="U938" s="3"/>
      <c r="V938" s="3"/>
      <c r="W938" s="3"/>
      <c r="X938" s="3"/>
      <c r="Y938" s="3"/>
      <c r="AG938" t="s">
        <v>575</v>
      </c>
    </row>
    <row r="939" spans="1:60" x14ac:dyDescent="0.2">
      <c r="A939" s="3"/>
      <c r="B939" s="4"/>
      <c r="C939" s="252"/>
      <c r="D939" s="6"/>
      <c r="E939" s="3"/>
      <c r="F939" s="3"/>
      <c r="G939" s="3"/>
      <c r="H939" s="3"/>
      <c r="I939" s="3"/>
      <c r="J939" s="3"/>
      <c r="K939" s="3"/>
      <c r="L939" s="3"/>
      <c r="M939" s="3"/>
      <c r="N939" s="3"/>
      <c r="O939" s="3"/>
      <c r="P939" s="3"/>
      <c r="Q939" s="3"/>
      <c r="R939" s="3"/>
      <c r="S939" s="3"/>
      <c r="T939" s="3"/>
      <c r="U939" s="3"/>
      <c r="V939" s="3"/>
      <c r="W939" s="3"/>
      <c r="X939" s="3"/>
      <c r="Y939" s="3"/>
    </row>
    <row r="940" spans="1:60" x14ac:dyDescent="0.2">
      <c r="C940" s="254"/>
      <c r="D940" s="10"/>
      <c r="AG940" t="s">
        <v>249</v>
      </c>
    </row>
    <row r="941" spans="1:60" x14ac:dyDescent="0.2">
      <c r="D941" s="10"/>
    </row>
    <row r="942" spans="1:60" x14ac:dyDescent="0.2">
      <c r="D942" s="10"/>
    </row>
    <row r="943" spans="1:60" x14ac:dyDescent="0.2">
      <c r="D943" s="10"/>
    </row>
    <row r="944" spans="1:60"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h+iGGj2UWnqFnQZTCdwP0dwEtPiA0QgjCbK79JeqvR3Mi7eORdL6FsIwD0nHhkgmIC+h0RQjIrGFFL8arPP5Q==" saltValue="46pmIfML4KI33tN4WLEmWA==" spinCount="100000" sheet="1" formatRows="0"/>
  <mergeCells count="95">
    <mergeCell ref="C932:G932"/>
    <mergeCell ref="C923:G923"/>
    <mergeCell ref="C924:G924"/>
    <mergeCell ref="C926:G926"/>
    <mergeCell ref="C928:G928"/>
    <mergeCell ref="C929:G929"/>
    <mergeCell ref="C931:G931"/>
    <mergeCell ref="C900:G900"/>
    <mergeCell ref="C905:G905"/>
    <mergeCell ref="C908:G908"/>
    <mergeCell ref="C913:G913"/>
    <mergeCell ref="C919:G919"/>
    <mergeCell ref="C921:G921"/>
    <mergeCell ref="C846:G846"/>
    <mergeCell ref="C864:G864"/>
    <mergeCell ref="C868:G868"/>
    <mergeCell ref="C870:G870"/>
    <mergeCell ref="C873:G873"/>
    <mergeCell ref="C875:G875"/>
    <mergeCell ref="C776:G776"/>
    <mergeCell ref="C779:G779"/>
    <mergeCell ref="C782:G782"/>
    <mergeCell ref="C785:G785"/>
    <mergeCell ref="C808:G808"/>
    <mergeCell ref="C827:G827"/>
    <mergeCell ref="C712:G712"/>
    <mergeCell ref="C717:G717"/>
    <mergeCell ref="C741:G741"/>
    <mergeCell ref="C765:G765"/>
    <mergeCell ref="C771:G771"/>
    <mergeCell ref="C773:G773"/>
    <mergeCell ref="C605:G605"/>
    <mergeCell ref="C624:G624"/>
    <mergeCell ref="C626:G626"/>
    <mergeCell ref="C643:G643"/>
    <mergeCell ref="C665:G665"/>
    <mergeCell ref="C689:G689"/>
    <mergeCell ref="C473:G473"/>
    <mergeCell ref="C497:G497"/>
    <mergeCell ref="C520:G520"/>
    <mergeCell ref="C543:G543"/>
    <mergeCell ref="C568:G568"/>
    <mergeCell ref="C586:G586"/>
    <mergeCell ref="C361:G361"/>
    <mergeCell ref="C363:G363"/>
    <mergeCell ref="C380:G380"/>
    <mergeCell ref="C405:G405"/>
    <mergeCell ref="C427:G427"/>
    <mergeCell ref="C451:G451"/>
    <mergeCell ref="C332:G332"/>
    <mergeCell ref="C333:G333"/>
    <mergeCell ref="C335:G335"/>
    <mergeCell ref="C336:G336"/>
    <mergeCell ref="C337:G337"/>
    <mergeCell ref="C339:G339"/>
    <mergeCell ref="C326:G326"/>
    <mergeCell ref="C327:G327"/>
    <mergeCell ref="C328:G328"/>
    <mergeCell ref="C329:G329"/>
    <mergeCell ref="C330:G330"/>
    <mergeCell ref="C331:G331"/>
    <mergeCell ref="C319:G319"/>
    <mergeCell ref="C321:G321"/>
    <mergeCell ref="C322:G322"/>
    <mergeCell ref="C323:G323"/>
    <mergeCell ref="C324:G324"/>
    <mergeCell ref="C325:G325"/>
    <mergeCell ref="C235:G235"/>
    <mergeCell ref="C253:G253"/>
    <mergeCell ref="C271:G271"/>
    <mergeCell ref="C273:G273"/>
    <mergeCell ref="C295:G295"/>
    <mergeCell ref="C297:G297"/>
    <mergeCell ref="C164:G164"/>
    <mergeCell ref="C166:G166"/>
    <mergeCell ref="C168:G168"/>
    <mergeCell ref="C170:G170"/>
    <mergeCell ref="C188:G188"/>
    <mergeCell ref="C212:G212"/>
    <mergeCell ref="C72:G72"/>
    <mergeCell ref="C90:G90"/>
    <mergeCell ref="C108:G108"/>
    <mergeCell ref="C126:G126"/>
    <mergeCell ref="C144:G144"/>
    <mergeCell ref="C162:G162"/>
    <mergeCell ref="A1:G1"/>
    <mergeCell ref="C2:G2"/>
    <mergeCell ref="C3:G3"/>
    <mergeCell ref="C4:G4"/>
    <mergeCell ref="A935:B935"/>
    <mergeCell ref="C10:G10"/>
    <mergeCell ref="C37:G37"/>
    <mergeCell ref="C44:G44"/>
    <mergeCell ref="C47:G47"/>
    <mergeCell ref="C48:G4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05E8-29CF-42D6-BC60-D950D8241A7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250</v>
      </c>
      <c r="B1" s="199"/>
      <c r="C1" s="199"/>
      <c r="D1" s="199"/>
      <c r="E1" s="199"/>
      <c r="F1" s="199"/>
      <c r="G1" s="199"/>
      <c r="AG1" t="s">
        <v>154</v>
      </c>
    </row>
    <row r="2" spans="1:60" ht="24.95" customHeight="1" x14ac:dyDescent="0.2">
      <c r="A2" s="200" t="s">
        <v>7</v>
      </c>
      <c r="B2" s="49" t="s">
        <v>45</v>
      </c>
      <c r="C2" s="203" t="s">
        <v>46</v>
      </c>
      <c r="D2" s="201"/>
      <c r="E2" s="201"/>
      <c r="F2" s="201"/>
      <c r="G2" s="202"/>
      <c r="AG2" t="s">
        <v>155</v>
      </c>
    </row>
    <row r="3" spans="1:60" ht="24.95" customHeight="1" x14ac:dyDescent="0.2">
      <c r="A3" s="200" t="s">
        <v>8</v>
      </c>
      <c r="B3" s="49" t="s">
        <v>64</v>
      </c>
      <c r="C3" s="203" t="s">
        <v>65</v>
      </c>
      <c r="D3" s="201"/>
      <c r="E3" s="201"/>
      <c r="F3" s="201"/>
      <c r="G3" s="202"/>
      <c r="AC3" s="178" t="s">
        <v>155</v>
      </c>
      <c r="AG3" t="s">
        <v>157</v>
      </c>
    </row>
    <row r="4" spans="1:60" ht="24.95" customHeight="1" x14ac:dyDescent="0.2">
      <c r="A4" s="204" t="s">
        <v>9</v>
      </c>
      <c r="B4" s="205" t="s">
        <v>67</v>
      </c>
      <c r="C4" s="206" t="s">
        <v>68</v>
      </c>
      <c r="D4" s="207"/>
      <c r="E4" s="207"/>
      <c r="F4" s="207"/>
      <c r="G4" s="208"/>
      <c r="AG4" t="s">
        <v>158</v>
      </c>
    </row>
    <row r="5" spans="1:60" x14ac:dyDescent="0.2">
      <c r="D5" s="10"/>
    </row>
    <row r="6" spans="1:60" ht="38.25" x14ac:dyDescent="0.2">
      <c r="A6" s="210" t="s">
        <v>159</v>
      </c>
      <c r="B6" s="212" t="s">
        <v>160</v>
      </c>
      <c r="C6" s="212" t="s">
        <v>161</v>
      </c>
      <c r="D6" s="211" t="s">
        <v>162</v>
      </c>
      <c r="E6" s="210" t="s">
        <v>163</v>
      </c>
      <c r="F6" s="209" t="s">
        <v>164</v>
      </c>
      <c r="G6" s="210" t="s">
        <v>29</v>
      </c>
      <c r="H6" s="213" t="s">
        <v>30</v>
      </c>
      <c r="I6" s="213" t="s">
        <v>165</v>
      </c>
      <c r="J6" s="213" t="s">
        <v>31</v>
      </c>
      <c r="K6" s="213" t="s">
        <v>166</v>
      </c>
      <c r="L6" s="213" t="s">
        <v>167</v>
      </c>
      <c r="M6" s="213" t="s">
        <v>168</v>
      </c>
      <c r="N6" s="213" t="s">
        <v>169</v>
      </c>
      <c r="O6" s="213" t="s">
        <v>170</v>
      </c>
      <c r="P6" s="213" t="s">
        <v>171</v>
      </c>
      <c r="Q6" s="213" t="s">
        <v>172</v>
      </c>
      <c r="R6" s="213" t="s">
        <v>173</v>
      </c>
      <c r="S6" s="213" t="s">
        <v>174</v>
      </c>
      <c r="T6" s="213" t="s">
        <v>175</v>
      </c>
      <c r="U6" s="213" t="s">
        <v>176</v>
      </c>
      <c r="V6" s="213" t="s">
        <v>177</v>
      </c>
      <c r="W6" s="213" t="s">
        <v>178</v>
      </c>
      <c r="X6" s="213" t="s">
        <v>179</v>
      </c>
      <c r="Y6" s="213" t="s">
        <v>180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181</v>
      </c>
      <c r="B8" s="230" t="s">
        <v>126</v>
      </c>
      <c r="C8" s="247" t="s">
        <v>68</v>
      </c>
      <c r="D8" s="231"/>
      <c r="E8" s="232"/>
      <c r="F8" s="233"/>
      <c r="G8" s="233">
        <f>SUMIF(AG9:AG41,"&lt;&gt;NOR",G9:G41)</f>
        <v>0</v>
      </c>
      <c r="H8" s="233"/>
      <c r="I8" s="233">
        <f>SUM(I9:I41)</f>
        <v>0</v>
      </c>
      <c r="J8" s="233"/>
      <c r="K8" s="233">
        <f>SUM(K9:K41)</f>
        <v>0</v>
      </c>
      <c r="L8" s="233"/>
      <c r="M8" s="233">
        <f>SUM(M9:M41)</f>
        <v>0</v>
      </c>
      <c r="N8" s="232"/>
      <c r="O8" s="232">
        <f>SUM(O9:O41)</f>
        <v>0</v>
      </c>
      <c r="P8" s="232"/>
      <c r="Q8" s="232">
        <f>SUM(Q9:Q41)</f>
        <v>0</v>
      </c>
      <c r="R8" s="233"/>
      <c r="S8" s="233"/>
      <c r="T8" s="234"/>
      <c r="U8" s="228"/>
      <c r="V8" s="228">
        <f>SUM(V9:V41)</f>
        <v>174.01</v>
      </c>
      <c r="W8" s="228"/>
      <c r="X8" s="228"/>
      <c r="Y8" s="228"/>
      <c r="AG8" t="s">
        <v>182</v>
      </c>
    </row>
    <row r="9" spans="1:60" ht="22.5" outlineLevel="1" x14ac:dyDescent="0.2">
      <c r="A9" s="236">
        <v>1</v>
      </c>
      <c r="B9" s="237" t="s">
        <v>587</v>
      </c>
      <c r="C9" s="248" t="s">
        <v>588</v>
      </c>
      <c r="D9" s="238" t="s">
        <v>344</v>
      </c>
      <c r="E9" s="239">
        <v>350</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589</v>
      </c>
      <c r="S9" s="241" t="s">
        <v>186</v>
      </c>
      <c r="T9" s="242" t="s">
        <v>187</v>
      </c>
      <c r="U9" s="224">
        <v>0.49717</v>
      </c>
      <c r="V9" s="224">
        <f>ROUND(E9*U9,2)</f>
        <v>174.01</v>
      </c>
      <c r="W9" s="224"/>
      <c r="X9" s="224" t="s">
        <v>217</v>
      </c>
      <c r="Y9" s="224" t="s">
        <v>189</v>
      </c>
      <c r="Z9" s="214"/>
      <c r="AA9" s="214"/>
      <c r="AB9" s="214"/>
      <c r="AC9" s="214"/>
      <c r="AD9" s="214"/>
      <c r="AE9" s="214"/>
      <c r="AF9" s="214"/>
      <c r="AG9" s="214" t="s">
        <v>218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590</v>
      </c>
      <c r="D10" s="244"/>
      <c r="E10" s="244"/>
      <c r="F10" s="244"/>
      <c r="G10" s="24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192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50"/>
      <c r="D11" s="245"/>
      <c r="E11" s="245"/>
      <c r="F11" s="245"/>
      <c r="G11" s="245"/>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193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36">
        <v>2</v>
      </c>
      <c r="B12" s="237" t="s">
        <v>591</v>
      </c>
      <c r="C12" s="248" t="s">
        <v>592</v>
      </c>
      <c r="D12" s="238" t="s">
        <v>520</v>
      </c>
      <c r="E12" s="239">
        <v>52</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213</v>
      </c>
      <c r="T12" s="242" t="s">
        <v>187</v>
      </c>
      <c r="U12" s="224">
        <v>0</v>
      </c>
      <c r="V12" s="224">
        <f>ROUND(E12*U12,2)</f>
        <v>0</v>
      </c>
      <c r="W12" s="224"/>
      <c r="X12" s="224" t="s">
        <v>398</v>
      </c>
      <c r="Y12" s="224" t="s">
        <v>189</v>
      </c>
      <c r="Z12" s="214"/>
      <c r="AA12" s="214"/>
      <c r="AB12" s="214"/>
      <c r="AC12" s="214"/>
      <c r="AD12" s="214"/>
      <c r="AE12" s="214"/>
      <c r="AF12" s="214"/>
      <c r="AG12" s="214" t="s">
        <v>593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49" t="s">
        <v>592</v>
      </c>
      <c r="D13" s="244"/>
      <c r="E13" s="244"/>
      <c r="F13" s="244"/>
      <c r="G13" s="24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192</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0"/>
      <c r="D14" s="245"/>
      <c r="E14" s="245"/>
      <c r="F14" s="245"/>
      <c r="G14" s="245"/>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193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36">
        <v>3</v>
      </c>
      <c r="B15" s="237" t="s">
        <v>594</v>
      </c>
      <c r="C15" s="248" t="s">
        <v>595</v>
      </c>
      <c r="D15" s="238" t="s">
        <v>596</v>
      </c>
      <c r="E15" s="239">
        <v>350</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213</v>
      </c>
      <c r="T15" s="242" t="s">
        <v>187</v>
      </c>
      <c r="U15" s="224">
        <v>0</v>
      </c>
      <c r="V15" s="224">
        <f>ROUND(E15*U15,2)</f>
        <v>0</v>
      </c>
      <c r="W15" s="224"/>
      <c r="X15" s="224" t="s">
        <v>398</v>
      </c>
      <c r="Y15" s="224" t="s">
        <v>189</v>
      </c>
      <c r="Z15" s="214"/>
      <c r="AA15" s="214"/>
      <c r="AB15" s="214"/>
      <c r="AC15" s="214"/>
      <c r="AD15" s="214"/>
      <c r="AE15" s="214"/>
      <c r="AF15" s="214"/>
      <c r="AG15" s="214" t="s">
        <v>593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49" t="s">
        <v>595</v>
      </c>
      <c r="D16" s="244"/>
      <c r="E16" s="244"/>
      <c r="F16" s="244"/>
      <c r="G16" s="24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192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50"/>
      <c r="D17" s="245"/>
      <c r="E17" s="245"/>
      <c r="F17" s="245"/>
      <c r="G17" s="245"/>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193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36">
        <v>4</v>
      </c>
      <c r="B18" s="237" t="s">
        <v>597</v>
      </c>
      <c r="C18" s="248" t="s">
        <v>598</v>
      </c>
      <c r="D18" s="238" t="s">
        <v>596</v>
      </c>
      <c r="E18" s="239">
        <v>150</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213</v>
      </c>
      <c r="T18" s="242" t="s">
        <v>187</v>
      </c>
      <c r="U18" s="224">
        <v>0</v>
      </c>
      <c r="V18" s="224">
        <f>ROUND(E18*U18,2)</f>
        <v>0</v>
      </c>
      <c r="W18" s="224"/>
      <c r="X18" s="224" t="s">
        <v>398</v>
      </c>
      <c r="Y18" s="224" t="s">
        <v>189</v>
      </c>
      <c r="Z18" s="214"/>
      <c r="AA18" s="214"/>
      <c r="AB18" s="214"/>
      <c r="AC18" s="214"/>
      <c r="AD18" s="214"/>
      <c r="AE18" s="214"/>
      <c r="AF18" s="214"/>
      <c r="AG18" s="214" t="s">
        <v>593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49" t="s">
        <v>598</v>
      </c>
      <c r="D19" s="244"/>
      <c r="E19" s="244"/>
      <c r="F19" s="244"/>
      <c r="G19" s="24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192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50"/>
      <c r="D20" s="245"/>
      <c r="E20" s="245"/>
      <c r="F20" s="245"/>
      <c r="G20" s="245"/>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193</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6">
        <v>5</v>
      </c>
      <c r="B21" s="237" t="s">
        <v>599</v>
      </c>
      <c r="C21" s="248" t="s">
        <v>600</v>
      </c>
      <c r="D21" s="238" t="s">
        <v>480</v>
      </c>
      <c r="E21" s="239">
        <v>19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213</v>
      </c>
      <c r="T21" s="242" t="s">
        <v>187</v>
      </c>
      <c r="U21" s="224">
        <v>0</v>
      </c>
      <c r="V21" s="224">
        <f>ROUND(E21*U21,2)</f>
        <v>0</v>
      </c>
      <c r="W21" s="224"/>
      <c r="X21" s="224" t="s">
        <v>217</v>
      </c>
      <c r="Y21" s="224" t="s">
        <v>189</v>
      </c>
      <c r="Z21" s="214"/>
      <c r="AA21" s="214"/>
      <c r="AB21" s="214"/>
      <c r="AC21" s="214"/>
      <c r="AD21" s="214"/>
      <c r="AE21" s="214"/>
      <c r="AF21" s="214"/>
      <c r="AG21" s="214" t="s">
        <v>218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49" t="s">
        <v>601</v>
      </c>
      <c r="D22" s="244"/>
      <c r="E22" s="244"/>
      <c r="F22" s="244"/>
      <c r="G22" s="24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192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50"/>
      <c r="D23" s="245"/>
      <c r="E23" s="245"/>
      <c r="F23" s="245"/>
      <c r="G23" s="245"/>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193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36">
        <v>6</v>
      </c>
      <c r="B24" s="237" t="s">
        <v>602</v>
      </c>
      <c r="C24" s="248" t="s">
        <v>603</v>
      </c>
      <c r="D24" s="238" t="s">
        <v>596</v>
      </c>
      <c r="E24" s="239">
        <v>19</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c r="S24" s="241" t="s">
        <v>213</v>
      </c>
      <c r="T24" s="242" t="s">
        <v>187</v>
      </c>
      <c r="U24" s="224">
        <v>0</v>
      </c>
      <c r="V24" s="224">
        <f>ROUND(E24*U24,2)</f>
        <v>0</v>
      </c>
      <c r="W24" s="224"/>
      <c r="X24" s="224" t="s">
        <v>398</v>
      </c>
      <c r="Y24" s="224" t="s">
        <v>189</v>
      </c>
      <c r="Z24" s="214"/>
      <c r="AA24" s="214"/>
      <c r="AB24" s="214"/>
      <c r="AC24" s="214"/>
      <c r="AD24" s="214"/>
      <c r="AE24" s="214"/>
      <c r="AF24" s="214"/>
      <c r="AG24" s="214" t="s">
        <v>593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49" t="s">
        <v>603</v>
      </c>
      <c r="D25" s="244"/>
      <c r="E25" s="244"/>
      <c r="F25" s="244"/>
      <c r="G25" s="24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192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50"/>
      <c r="D26" s="245"/>
      <c r="E26" s="245"/>
      <c r="F26" s="245"/>
      <c r="G26" s="245"/>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193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6">
        <v>7</v>
      </c>
      <c r="B27" s="237" t="s">
        <v>604</v>
      </c>
      <c r="C27" s="248" t="s">
        <v>605</v>
      </c>
      <c r="D27" s="238" t="s">
        <v>216</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213</v>
      </c>
      <c r="T27" s="242" t="s">
        <v>187</v>
      </c>
      <c r="U27" s="224">
        <v>0</v>
      </c>
      <c r="V27" s="224">
        <f>ROUND(E27*U27,2)</f>
        <v>0</v>
      </c>
      <c r="W27" s="224"/>
      <c r="X27" s="224" t="s">
        <v>398</v>
      </c>
      <c r="Y27" s="224" t="s">
        <v>189</v>
      </c>
      <c r="Z27" s="214"/>
      <c r="AA27" s="214"/>
      <c r="AB27" s="214"/>
      <c r="AC27" s="214"/>
      <c r="AD27" s="214"/>
      <c r="AE27" s="214"/>
      <c r="AF27" s="214"/>
      <c r="AG27" s="214" t="s">
        <v>593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49" t="s">
        <v>605</v>
      </c>
      <c r="D28" s="244"/>
      <c r="E28" s="244"/>
      <c r="F28" s="244"/>
      <c r="G28" s="24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192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50"/>
      <c r="D29" s="245"/>
      <c r="E29" s="245"/>
      <c r="F29" s="245"/>
      <c r="G29" s="245"/>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193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6">
        <v>8</v>
      </c>
      <c r="B30" s="237" t="s">
        <v>606</v>
      </c>
      <c r="C30" s="248" t="s">
        <v>607</v>
      </c>
      <c r="D30" s="238" t="s">
        <v>480</v>
      </c>
      <c r="E30" s="239">
        <v>29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213</v>
      </c>
      <c r="T30" s="242" t="s">
        <v>187</v>
      </c>
      <c r="U30" s="224">
        <v>0</v>
      </c>
      <c r="V30" s="224">
        <f>ROUND(E30*U30,2)</f>
        <v>0</v>
      </c>
      <c r="W30" s="224"/>
      <c r="X30" s="224" t="s">
        <v>217</v>
      </c>
      <c r="Y30" s="224" t="s">
        <v>189</v>
      </c>
      <c r="Z30" s="214"/>
      <c r="AA30" s="214"/>
      <c r="AB30" s="214"/>
      <c r="AC30" s="214"/>
      <c r="AD30" s="214"/>
      <c r="AE30" s="214"/>
      <c r="AF30" s="214"/>
      <c r="AG30" s="214" t="s">
        <v>218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49" t="s">
        <v>608</v>
      </c>
      <c r="D31" s="244"/>
      <c r="E31" s="244"/>
      <c r="F31" s="244"/>
      <c r="G31" s="24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192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50"/>
      <c r="D32" s="245"/>
      <c r="E32" s="245"/>
      <c r="F32" s="245"/>
      <c r="G32" s="245"/>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193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36">
        <v>9</v>
      </c>
      <c r="B33" s="237" t="s">
        <v>609</v>
      </c>
      <c r="C33" s="248" t="s">
        <v>610</v>
      </c>
      <c r="D33" s="238" t="s">
        <v>596</v>
      </c>
      <c r="E33" s="239">
        <v>29</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213</v>
      </c>
      <c r="T33" s="242" t="s">
        <v>187</v>
      </c>
      <c r="U33" s="224">
        <v>0</v>
      </c>
      <c r="V33" s="224">
        <f>ROUND(E33*U33,2)</f>
        <v>0</v>
      </c>
      <c r="W33" s="224"/>
      <c r="X33" s="224" t="s">
        <v>398</v>
      </c>
      <c r="Y33" s="224" t="s">
        <v>189</v>
      </c>
      <c r="Z33" s="214"/>
      <c r="AA33" s="214"/>
      <c r="AB33" s="214"/>
      <c r="AC33" s="214"/>
      <c r="AD33" s="214"/>
      <c r="AE33" s="214"/>
      <c r="AF33" s="214"/>
      <c r="AG33" s="214" t="s">
        <v>593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49" t="s">
        <v>610</v>
      </c>
      <c r="D34" s="244"/>
      <c r="E34" s="244"/>
      <c r="F34" s="244"/>
      <c r="G34" s="24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192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50"/>
      <c r="D35" s="245"/>
      <c r="E35" s="245"/>
      <c r="F35" s="245"/>
      <c r="G35" s="245"/>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193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6">
        <v>10</v>
      </c>
      <c r="B36" s="237" t="s">
        <v>611</v>
      </c>
      <c r="C36" s="248" t="s">
        <v>612</v>
      </c>
      <c r="D36" s="238" t="s">
        <v>596</v>
      </c>
      <c r="E36" s="239">
        <v>25</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c r="S36" s="241" t="s">
        <v>213</v>
      </c>
      <c r="T36" s="242" t="s">
        <v>187</v>
      </c>
      <c r="U36" s="224">
        <v>0</v>
      </c>
      <c r="V36" s="224">
        <f>ROUND(E36*U36,2)</f>
        <v>0</v>
      </c>
      <c r="W36" s="224"/>
      <c r="X36" s="224" t="s">
        <v>398</v>
      </c>
      <c r="Y36" s="224" t="s">
        <v>189</v>
      </c>
      <c r="Z36" s="214"/>
      <c r="AA36" s="214"/>
      <c r="AB36" s="214"/>
      <c r="AC36" s="214"/>
      <c r="AD36" s="214"/>
      <c r="AE36" s="214"/>
      <c r="AF36" s="214"/>
      <c r="AG36" s="214" t="s">
        <v>593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49" t="s">
        <v>612</v>
      </c>
      <c r="D37" s="244"/>
      <c r="E37" s="244"/>
      <c r="F37" s="244"/>
      <c r="G37" s="24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192</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50"/>
      <c r="D38" s="245"/>
      <c r="E38" s="245"/>
      <c r="F38" s="245"/>
      <c r="G38" s="245"/>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193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6">
        <v>11</v>
      </c>
      <c r="B39" s="237" t="s">
        <v>613</v>
      </c>
      <c r="C39" s="248" t="s">
        <v>614</v>
      </c>
      <c r="D39" s="238" t="s">
        <v>596</v>
      </c>
      <c r="E39" s="239">
        <v>4</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213</v>
      </c>
      <c r="T39" s="242" t="s">
        <v>187</v>
      </c>
      <c r="U39" s="224">
        <v>0</v>
      </c>
      <c r="V39" s="224">
        <f>ROUND(E39*U39,2)</f>
        <v>0</v>
      </c>
      <c r="W39" s="224"/>
      <c r="X39" s="224" t="s">
        <v>398</v>
      </c>
      <c r="Y39" s="224" t="s">
        <v>189</v>
      </c>
      <c r="Z39" s="214"/>
      <c r="AA39" s="214"/>
      <c r="AB39" s="214"/>
      <c r="AC39" s="214"/>
      <c r="AD39" s="214"/>
      <c r="AE39" s="214"/>
      <c r="AF39" s="214"/>
      <c r="AG39" s="214" t="s">
        <v>593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49" t="s">
        <v>614</v>
      </c>
      <c r="D40" s="244"/>
      <c r="E40" s="244"/>
      <c r="F40" s="244"/>
      <c r="G40" s="24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192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50"/>
      <c r="D41" s="245"/>
      <c r="E41" s="245"/>
      <c r="F41" s="245"/>
      <c r="G41" s="245"/>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193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x14ac:dyDescent="0.2">
      <c r="A42" s="229" t="s">
        <v>181</v>
      </c>
      <c r="B42" s="230" t="s">
        <v>127</v>
      </c>
      <c r="C42" s="247" t="s">
        <v>128</v>
      </c>
      <c r="D42" s="231"/>
      <c r="E42" s="232"/>
      <c r="F42" s="233"/>
      <c r="G42" s="233">
        <f>SUMIF(AG43:AG58,"&lt;&gt;NOR",G43:G58)</f>
        <v>0</v>
      </c>
      <c r="H42" s="233"/>
      <c r="I42" s="233">
        <f>SUM(I43:I58)</f>
        <v>0</v>
      </c>
      <c r="J42" s="233"/>
      <c r="K42" s="233">
        <f>SUM(K43:K58)</f>
        <v>0</v>
      </c>
      <c r="L42" s="233"/>
      <c r="M42" s="233">
        <f>SUM(M43:M58)</f>
        <v>0</v>
      </c>
      <c r="N42" s="232"/>
      <c r="O42" s="232">
        <f>SUM(O43:O58)</f>
        <v>0</v>
      </c>
      <c r="P42" s="232"/>
      <c r="Q42" s="232">
        <f>SUM(Q43:Q58)</f>
        <v>0</v>
      </c>
      <c r="R42" s="233"/>
      <c r="S42" s="233"/>
      <c r="T42" s="234"/>
      <c r="U42" s="228"/>
      <c r="V42" s="228">
        <f>SUM(V43:V58)</f>
        <v>0</v>
      </c>
      <c r="W42" s="228"/>
      <c r="X42" s="228"/>
      <c r="Y42" s="228"/>
      <c r="AG42" t="s">
        <v>182</v>
      </c>
    </row>
    <row r="43" spans="1:60" outlineLevel="1" x14ac:dyDescent="0.2">
      <c r="A43" s="236">
        <v>12</v>
      </c>
      <c r="B43" s="237" t="s">
        <v>615</v>
      </c>
      <c r="C43" s="248" t="s">
        <v>616</v>
      </c>
      <c r="D43" s="238" t="s">
        <v>216</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213</v>
      </c>
      <c r="T43" s="242" t="s">
        <v>187</v>
      </c>
      <c r="U43" s="224">
        <v>0</v>
      </c>
      <c r="V43" s="224">
        <f>ROUND(E43*U43,2)</f>
        <v>0</v>
      </c>
      <c r="W43" s="224"/>
      <c r="X43" s="224" t="s">
        <v>217</v>
      </c>
      <c r="Y43" s="224" t="s">
        <v>189</v>
      </c>
      <c r="Z43" s="214"/>
      <c r="AA43" s="214"/>
      <c r="AB43" s="214"/>
      <c r="AC43" s="214"/>
      <c r="AD43" s="214"/>
      <c r="AE43" s="214"/>
      <c r="AF43" s="214"/>
      <c r="AG43" s="214" t="s">
        <v>218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1"/>
      <c r="D44" s="246"/>
      <c r="E44" s="246"/>
      <c r="F44" s="246"/>
      <c r="G44" s="246"/>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193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6">
        <v>13</v>
      </c>
      <c r="B45" s="237" t="s">
        <v>617</v>
      </c>
      <c r="C45" s="248" t="s">
        <v>618</v>
      </c>
      <c r="D45" s="238" t="s">
        <v>216</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213</v>
      </c>
      <c r="T45" s="242" t="s">
        <v>187</v>
      </c>
      <c r="U45" s="224">
        <v>0</v>
      </c>
      <c r="V45" s="224">
        <f>ROUND(E45*U45,2)</f>
        <v>0</v>
      </c>
      <c r="W45" s="224"/>
      <c r="X45" s="224" t="s">
        <v>217</v>
      </c>
      <c r="Y45" s="224" t="s">
        <v>189</v>
      </c>
      <c r="Z45" s="214"/>
      <c r="AA45" s="214"/>
      <c r="AB45" s="214"/>
      <c r="AC45" s="214"/>
      <c r="AD45" s="214"/>
      <c r="AE45" s="214"/>
      <c r="AF45" s="214"/>
      <c r="AG45" s="214" t="s">
        <v>218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49" t="s">
        <v>618</v>
      </c>
      <c r="D46" s="244"/>
      <c r="E46" s="244"/>
      <c r="F46" s="244"/>
      <c r="G46" s="24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192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50"/>
      <c r="D47" s="245"/>
      <c r="E47" s="245"/>
      <c r="F47" s="245"/>
      <c r="G47" s="245"/>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193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36">
        <v>14</v>
      </c>
      <c r="B48" s="237" t="s">
        <v>619</v>
      </c>
      <c r="C48" s="248" t="s">
        <v>620</v>
      </c>
      <c r="D48" s="238" t="s">
        <v>621</v>
      </c>
      <c r="E48" s="239">
        <v>3</v>
      </c>
      <c r="F48" s="240"/>
      <c r="G48" s="241">
        <f>ROUND(E48*F48,2)</f>
        <v>0</v>
      </c>
      <c r="H48" s="240"/>
      <c r="I48" s="241">
        <f>ROUND(E48*H48,2)</f>
        <v>0</v>
      </c>
      <c r="J48" s="240"/>
      <c r="K48" s="241">
        <f>ROUND(E48*J48,2)</f>
        <v>0</v>
      </c>
      <c r="L48" s="241">
        <v>21</v>
      </c>
      <c r="M48" s="241">
        <f>G48*(1+L48/100)</f>
        <v>0</v>
      </c>
      <c r="N48" s="239">
        <v>0</v>
      </c>
      <c r="O48" s="239">
        <f>ROUND(E48*N48,2)</f>
        <v>0</v>
      </c>
      <c r="P48" s="239">
        <v>0</v>
      </c>
      <c r="Q48" s="239">
        <f>ROUND(E48*P48,2)</f>
        <v>0</v>
      </c>
      <c r="R48" s="241"/>
      <c r="S48" s="241" t="s">
        <v>213</v>
      </c>
      <c r="T48" s="242" t="s">
        <v>187</v>
      </c>
      <c r="U48" s="224">
        <v>0</v>
      </c>
      <c r="V48" s="224">
        <f>ROUND(E48*U48,2)</f>
        <v>0</v>
      </c>
      <c r="W48" s="224"/>
      <c r="X48" s="224" t="s">
        <v>217</v>
      </c>
      <c r="Y48" s="224" t="s">
        <v>189</v>
      </c>
      <c r="Z48" s="214"/>
      <c r="AA48" s="214"/>
      <c r="AB48" s="214"/>
      <c r="AC48" s="214"/>
      <c r="AD48" s="214"/>
      <c r="AE48" s="214"/>
      <c r="AF48" s="214"/>
      <c r="AG48" s="214" t="s">
        <v>218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51"/>
      <c r="D49" s="246"/>
      <c r="E49" s="246"/>
      <c r="F49" s="246"/>
      <c r="G49" s="246"/>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193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36">
        <v>15</v>
      </c>
      <c r="B50" s="237" t="s">
        <v>622</v>
      </c>
      <c r="C50" s="248" t="s">
        <v>623</v>
      </c>
      <c r="D50" s="238" t="s">
        <v>216</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213</v>
      </c>
      <c r="T50" s="242" t="s">
        <v>187</v>
      </c>
      <c r="U50" s="224">
        <v>0</v>
      </c>
      <c r="V50" s="224">
        <f>ROUND(E50*U50,2)</f>
        <v>0</v>
      </c>
      <c r="W50" s="224"/>
      <c r="X50" s="224" t="s">
        <v>217</v>
      </c>
      <c r="Y50" s="224" t="s">
        <v>189</v>
      </c>
      <c r="Z50" s="214"/>
      <c r="AA50" s="214"/>
      <c r="AB50" s="214"/>
      <c r="AC50" s="214"/>
      <c r="AD50" s="214"/>
      <c r="AE50" s="214"/>
      <c r="AF50" s="214"/>
      <c r="AG50" s="214" t="s">
        <v>218</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49" t="s">
        <v>623</v>
      </c>
      <c r="D51" s="244"/>
      <c r="E51" s="244"/>
      <c r="F51" s="244"/>
      <c r="G51" s="24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192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50"/>
      <c r="D52" s="245"/>
      <c r="E52" s="245"/>
      <c r="F52" s="245"/>
      <c r="G52" s="245"/>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193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36">
        <v>16</v>
      </c>
      <c r="B53" s="237" t="s">
        <v>624</v>
      </c>
      <c r="C53" s="248" t="s">
        <v>625</v>
      </c>
      <c r="D53" s="238" t="s">
        <v>621</v>
      </c>
      <c r="E53" s="239">
        <v>18</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213</v>
      </c>
      <c r="T53" s="242" t="s">
        <v>187</v>
      </c>
      <c r="U53" s="224">
        <v>0</v>
      </c>
      <c r="V53" s="224">
        <f>ROUND(E53*U53,2)</f>
        <v>0</v>
      </c>
      <c r="W53" s="224"/>
      <c r="X53" s="224" t="s">
        <v>217</v>
      </c>
      <c r="Y53" s="224" t="s">
        <v>189</v>
      </c>
      <c r="Z53" s="214"/>
      <c r="AA53" s="214"/>
      <c r="AB53" s="214"/>
      <c r="AC53" s="214"/>
      <c r="AD53" s="214"/>
      <c r="AE53" s="214"/>
      <c r="AF53" s="214"/>
      <c r="AG53" s="214" t="s">
        <v>218</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49" t="s">
        <v>626</v>
      </c>
      <c r="D54" s="244"/>
      <c r="E54" s="244"/>
      <c r="F54" s="244"/>
      <c r="G54" s="24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192</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50"/>
      <c r="D55" s="245"/>
      <c r="E55" s="245"/>
      <c r="F55" s="245"/>
      <c r="G55" s="245"/>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193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6">
        <v>17</v>
      </c>
      <c r="B56" s="237" t="s">
        <v>627</v>
      </c>
      <c r="C56" s="248" t="s">
        <v>628</v>
      </c>
      <c r="D56" s="238" t="s">
        <v>216</v>
      </c>
      <c r="E56" s="239">
        <v>1</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c r="S56" s="241" t="s">
        <v>213</v>
      </c>
      <c r="T56" s="242" t="s">
        <v>187</v>
      </c>
      <c r="U56" s="224">
        <v>0</v>
      </c>
      <c r="V56" s="224">
        <f>ROUND(E56*U56,2)</f>
        <v>0</v>
      </c>
      <c r="W56" s="224"/>
      <c r="X56" s="224" t="s">
        <v>217</v>
      </c>
      <c r="Y56" s="224" t="s">
        <v>189</v>
      </c>
      <c r="Z56" s="214"/>
      <c r="AA56" s="214"/>
      <c r="AB56" s="214"/>
      <c r="AC56" s="214"/>
      <c r="AD56" s="214"/>
      <c r="AE56" s="214"/>
      <c r="AF56" s="214"/>
      <c r="AG56" s="214" t="s">
        <v>218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49" t="s">
        <v>629</v>
      </c>
      <c r="D57" s="244"/>
      <c r="E57" s="244"/>
      <c r="F57" s="244"/>
      <c r="G57" s="24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192</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50"/>
      <c r="D58" s="245"/>
      <c r="E58" s="245"/>
      <c r="F58" s="245"/>
      <c r="G58" s="245"/>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193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x14ac:dyDescent="0.2">
      <c r="A59" s="3"/>
      <c r="B59" s="4"/>
      <c r="C59" s="252"/>
      <c r="D59" s="6"/>
      <c r="E59" s="3"/>
      <c r="F59" s="3"/>
      <c r="G59" s="3"/>
      <c r="H59" s="3"/>
      <c r="I59" s="3"/>
      <c r="J59" s="3"/>
      <c r="K59" s="3"/>
      <c r="L59" s="3"/>
      <c r="M59" s="3"/>
      <c r="N59" s="3"/>
      <c r="O59" s="3"/>
      <c r="P59" s="3"/>
      <c r="Q59" s="3"/>
      <c r="R59" s="3"/>
      <c r="S59" s="3"/>
      <c r="T59" s="3"/>
      <c r="U59" s="3"/>
      <c r="V59" s="3"/>
      <c r="W59" s="3"/>
      <c r="X59" s="3"/>
      <c r="Y59" s="3"/>
      <c r="AE59">
        <v>15</v>
      </c>
      <c r="AF59">
        <v>21</v>
      </c>
      <c r="AG59" t="s">
        <v>167</v>
      </c>
    </row>
    <row r="60" spans="1:60" x14ac:dyDescent="0.2">
      <c r="A60" s="217"/>
      <c r="B60" s="218" t="s">
        <v>29</v>
      </c>
      <c r="C60" s="253"/>
      <c r="D60" s="219"/>
      <c r="E60" s="220"/>
      <c r="F60" s="220"/>
      <c r="G60" s="235">
        <f>G8+G42</f>
        <v>0</v>
      </c>
      <c r="H60" s="3"/>
      <c r="I60" s="3"/>
      <c r="J60" s="3"/>
      <c r="K60" s="3"/>
      <c r="L60" s="3"/>
      <c r="M60" s="3"/>
      <c r="N60" s="3"/>
      <c r="O60" s="3"/>
      <c r="P60" s="3"/>
      <c r="Q60" s="3"/>
      <c r="R60" s="3"/>
      <c r="S60" s="3"/>
      <c r="T60" s="3"/>
      <c r="U60" s="3"/>
      <c r="V60" s="3"/>
      <c r="W60" s="3"/>
      <c r="X60" s="3"/>
      <c r="Y60" s="3"/>
      <c r="AE60">
        <f>SUMIF(L7:L58,AE59,G7:G58)</f>
        <v>0</v>
      </c>
      <c r="AF60">
        <f>SUMIF(L7:L58,AF59,G7:G58)</f>
        <v>0</v>
      </c>
      <c r="AG60" t="s">
        <v>248</v>
      </c>
    </row>
    <row r="61" spans="1:60" x14ac:dyDescent="0.2">
      <c r="A61" s="255" t="s">
        <v>567</v>
      </c>
      <c r="B61" s="255"/>
      <c r="C61" s="252"/>
      <c r="D61" s="6"/>
      <c r="E61" s="3"/>
      <c r="F61" s="3"/>
      <c r="G61" s="3"/>
      <c r="H61" s="3"/>
      <c r="I61" s="3"/>
      <c r="J61" s="3"/>
      <c r="K61" s="3"/>
      <c r="L61" s="3"/>
      <c r="M61" s="3"/>
      <c r="N61" s="3"/>
      <c r="O61" s="3"/>
      <c r="P61" s="3"/>
      <c r="Q61" s="3"/>
      <c r="R61" s="3"/>
      <c r="S61" s="3"/>
      <c r="T61" s="3"/>
      <c r="U61" s="3"/>
      <c r="V61" s="3"/>
      <c r="W61" s="3"/>
      <c r="X61" s="3"/>
      <c r="Y61" s="3"/>
    </row>
    <row r="62" spans="1:60" x14ac:dyDescent="0.2">
      <c r="A62" s="3"/>
      <c r="B62" s="4" t="s">
        <v>568</v>
      </c>
      <c r="C62" s="252" t="s">
        <v>569</v>
      </c>
      <c r="D62" s="6"/>
      <c r="E62" s="3"/>
      <c r="F62" s="3"/>
      <c r="G62" s="3"/>
      <c r="H62" s="3"/>
      <c r="I62" s="3"/>
      <c r="J62" s="3"/>
      <c r="K62" s="3"/>
      <c r="L62" s="3"/>
      <c r="M62" s="3"/>
      <c r="N62" s="3"/>
      <c r="O62" s="3"/>
      <c r="P62" s="3"/>
      <c r="Q62" s="3"/>
      <c r="R62" s="3"/>
      <c r="S62" s="3"/>
      <c r="T62" s="3"/>
      <c r="U62" s="3"/>
      <c r="V62" s="3"/>
      <c r="W62" s="3"/>
      <c r="X62" s="3"/>
      <c r="Y62" s="3"/>
      <c r="AG62" t="s">
        <v>570</v>
      </c>
    </row>
    <row r="63" spans="1:60" x14ac:dyDescent="0.2">
      <c r="A63" s="3"/>
      <c r="B63" s="4" t="s">
        <v>571</v>
      </c>
      <c r="C63" s="252" t="s">
        <v>572</v>
      </c>
      <c r="D63" s="6"/>
      <c r="E63" s="3"/>
      <c r="F63" s="3"/>
      <c r="G63" s="3"/>
      <c r="H63" s="3"/>
      <c r="I63" s="3"/>
      <c r="J63" s="3"/>
      <c r="K63" s="3"/>
      <c r="L63" s="3"/>
      <c r="M63" s="3"/>
      <c r="N63" s="3"/>
      <c r="O63" s="3"/>
      <c r="P63" s="3"/>
      <c r="Q63" s="3"/>
      <c r="R63" s="3"/>
      <c r="S63" s="3"/>
      <c r="T63" s="3"/>
      <c r="U63" s="3"/>
      <c r="V63" s="3"/>
      <c r="W63" s="3"/>
      <c r="X63" s="3"/>
      <c r="Y63" s="3"/>
      <c r="AG63" t="s">
        <v>573</v>
      </c>
    </row>
    <row r="64" spans="1:60" x14ac:dyDescent="0.2">
      <c r="A64" s="3"/>
      <c r="B64" s="4"/>
      <c r="C64" s="252" t="s">
        <v>574</v>
      </c>
      <c r="D64" s="6"/>
      <c r="E64" s="3"/>
      <c r="F64" s="3"/>
      <c r="G64" s="3"/>
      <c r="H64" s="3"/>
      <c r="I64" s="3"/>
      <c r="J64" s="3"/>
      <c r="K64" s="3"/>
      <c r="L64" s="3"/>
      <c r="M64" s="3"/>
      <c r="N64" s="3"/>
      <c r="O64" s="3"/>
      <c r="P64" s="3"/>
      <c r="Q64" s="3"/>
      <c r="R64" s="3"/>
      <c r="S64" s="3"/>
      <c r="T64" s="3"/>
      <c r="U64" s="3"/>
      <c r="V64" s="3"/>
      <c r="W64" s="3"/>
      <c r="X64" s="3"/>
      <c r="Y64" s="3"/>
      <c r="AG64" t="s">
        <v>575</v>
      </c>
    </row>
    <row r="65" spans="1:33" x14ac:dyDescent="0.2">
      <c r="A65" s="3"/>
      <c r="B65" s="4"/>
      <c r="C65" s="252"/>
      <c r="D65" s="6"/>
      <c r="E65" s="3"/>
      <c r="F65" s="3"/>
      <c r="G65" s="3"/>
      <c r="H65" s="3"/>
      <c r="I65" s="3"/>
      <c r="J65" s="3"/>
      <c r="K65" s="3"/>
      <c r="L65" s="3"/>
      <c r="M65" s="3"/>
      <c r="N65" s="3"/>
      <c r="O65" s="3"/>
      <c r="P65" s="3"/>
      <c r="Q65" s="3"/>
      <c r="R65" s="3"/>
      <c r="S65" s="3"/>
      <c r="T65" s="3"/>
      <c r="U65" s="3"/>
      <c r="V65" s="3"/>
      <c r="W65" s="3"/>
      <c r="X65" s="3"/>
      <c r="Y65" s="3"/>
    </row>
    <row r="66" spans="1:33" x14ac:dyDescent="0.2">
      <c r="C66" s="254"/>
      <c r="D66" s="10"/>
      <c r="AG66" t="s">
        <v>249</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Wp6WsXqv5A2WYekaMTxT3kkqzG9h3cb+O0kwgDfq6i/IRZALKlPCI2ggJ3DR7t7caLVmem08YkBowC5r2RF0g==" saltValue="aOMhfGhN4F/6crCy4ePnOQ==" spinCount="100000" sheet="1" formatRows="0"/>
  <mergeCells count="37">
    <mergeCell ref="C55:G55"/>
    <mergeCell ref="C57:G57"/>
    <mergeCell ref="C58:G58"/>
    <mergeCell ref="C46:G46"/>
    <mergeCell ref="C47:G47"/>
    <mergeCell ref="C49:G49"/>
    <mergeCell ref="C51:G51"/>
    <mergeCell ref="C52:G52"/>
    <mergeCell ref="C54:G54"/>
    <mergeCell ref="C35:G35"/>
    <mergeCell ref="C37:G37"/>
    <mergeCell ref="C38:G38"/>
    <mergeCell ref="C40:G40"/>
    <mergeCell ref="C41:G41"/>
    <mergeCell ref="C44:G44"/>
    <mergeCell ref="C26:G26"/>
    <mergeCell ref="C28:G28"/>
    <mergeCell ref="C29:G29"/>
    <mergeCell ref="C31:G31"/>
    <mergeCell ref="C32:G32"/>
    <mergeCell ref="C34:G34"/>
    <mergeCell ref="C17:G17"/>
    <mergeCell ref="C19:G19"/>
    <mergeCell ref="C20:G20"/>
    <mergeCell ref="C22:G22"/>
    <mergeCell ref="C23:G23"/>
    <mergeCell ref="C25:G25"/>
    <mergeCell ref="A1:G1"/>
    <mergeCell ref="C2:G2"/>
    <mergeCell ref="C3:G3"/>
    <mergeCell ref="C4:G4"/>
    <mergeCell ref="A61:B61"/>
    <mergeCell ref="C10:G10"/>
    <mergeCell ref="C11:G11"/>
    <mergeCell ref="C13:G13"/>
    <mergeCell ref="C14:G14"/>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ON 00 ON 00 Naklady</vt:lpstr>
      <vt:lpstr>SO 01 SO 01.1 Pol</vt:lpstr>
      <vt:lpstr>SO 01 SO 01.2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'ON 00 ON 00 Naklady'!Názvy_tisku</vt:lpstr>
      <vt:lpstr>'SO 01 SO 01.1 Pol'!Názvy_tisku</vt:lpstr>
      <vt:lpstr>'SO 01 SO 01.2 Pol'!Názvy_tisku</vt:lpstr>
      <vt:lpstr>oadresa</vt:lpstr>
      <vt:lpstr>Stavba!Objednatel</vt:lpstr>
      <vt:lpstr>Stavba!Objekt</vt:lpstr>
      <vt:lpstr>'ON 00 ON 00 Naklady'!Oblast_tisku</vt:lpstr>
      <vt:lpstr>'SO 01 SO 01.1 Pol'!Oblast_tisku</vt:lpstr>
      <vt:lpstr>'SO 01 SO 01.2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Kročil</dc:creator>
  <cp:lastModifiedBy>Kročil</cp:lastModifiedBy>
  <cp:lastPrinted>2019-03-19T12:27:02Z</cp:lastPrinted>
  <dcterms:created xsi:type="dcterms:W3CDTF">2009-04-08T07:15:50Z</dcterms:created>
  <dcterms:modified xsi:type="dcterms:W3CDTF">2023-03-21T14:16:00Z</dcterms:modified>
</cp:coreProperties>
</file>