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/>
  <bookViews>
    <workbookView xWindow="65431" yWindow="65431" windowWidth="20730" windowHeight="11760" tabRatio="500" activeTab="0"/>
  </bookViews>
  <sheets>
    <sheet name="rozpocet" sheetId="1" r:id="rId1"/>
  </sheets>
  <definedNames/>
  <calcPr calcId="145621"/>
  <extLst/>
</workbook>
</file>

<file path=xl/sharedStrings.xml><?xml version="1.0" encoding="utf-8"?>
<sst xmlns="http://schemas.openxmlformats.org/spreadsheetml/2006/main" count="129" uniqueCount="75">
  <si>
    <t>Počet</t>
  </si>
  <si>
    <t>MJ</t>
  </si>
  <si>
    <t>ks</t>
  </si>
  <si>
    <t>Demont. sv. vč.eko.likv.</t>
  </si>
  <si>
    <t>kmpl</t>
  </si>
  <si>
    <t>Kabel CYKY 3x1,5mm2 vč.montáže</t>
  </si>
  <si>
    <t>m</t>
  </si>
  <si>
    <t>Plošina</t>
  </si>
  <si>
    <t>hod</t>
  </si>
  <si>
    <t>Proj. Dok. skutečného provedení</t>
  </si>
  <si>
    <t>bez DPH</t>
  </si>
  <si>
    <t>Mont. sv. vč. zapoj.</t>
  </si>
  <si>
    <t>Nový RVO vč výzbroje a zap.</t>
  </si>
  <si>
    <t>Revize</t>
  </si>
  <si>
    <t>celkem</t>
  </si>
  <si>
    <t>Kč/1MJ</t>
  </si>
  <si>
    <t>DPH 21%</t>
  </si>
  <si>
    <t>Poznámky k rozpočtu:</t>
  </si>
  <si>
    <t>Zařízení staveniště a dopravní značení (4,12% z ceny práce)</t>
  </si>
  <si>
    <t>Provozní vlivy (3,25% z ceny práce)</t>
  </si>
  <si>
    <t>Seřízení a optimalizace řídících prvků</t>
  </si>
  <si>
    <t>Čítač provozních hodin</t>
  </si>
  <si>
    <t>Demontáž a likvidace stáv. Rozvaděčů</t>
  </si>
  <si>
    <t>Ost. materiál  vč. Montáže</t>
  </si>
  <si>
    <t>Doprava a přesun materiálu</t>
  </si>
  <si>
    <t>Příslušenství ke svítidlům(clonky, backL)</t>
  </si>
  <si>
    <t>Položka - uznatelné výdaje</t>
  </si>
  <si>
    <t>s DPH</t>
  </si>
  <si>
    <t>Uznatelné</t>
  </si>
  <si>
    <t>Neuznatelné</t>
  </si>
  <si>
    <t>Rekapitulace</t>
  </si>
  <si>
    <t>podíl</t>
  </si>
  <si>
    <t>z toho uznatelné nákladady</t>
  </si>
  <si>
    <t>z toho neuznatelné nákladady</t>
  </si>
  <si>
    <t>Celkové náklady vč. rec.popl.sv.</t>
  </si>
  <si>
    <t>Demontáž a likvidace/recyklace stáv. Výložníků</t>
  </si>
  <si>
    <t>1,5m výložník vč. přísl. a montáž</t>
  </si>
  <si>
    <t>3m výložník vč. přísl. a montáž</t>
  </si>
  <si>
    <t>Aktualizace pasportu</t>
  </si>
  <si>
    <t>2m výložník vč. přísl. a montáž</t>
  </si>
  <si>
    <t>2,5m výložník vč. přísl. a montáž</t>
  </si>
  <si>
    <t>VO Boskovice - 2022 - Položkový rozpočet</t>
  </si>
  <si>
    <t>0,75m výložník vč. přísl. a montáž</t>
  </si>
  <si>
    <t>Svítidlo dle konfigurace 1, Tc max 2700K</t>
  </si>
  <si>
    <t>Svítidlo dle konfigurace 2, Tc max 2700K</t>
  </si>
  <si>
    <t>Svítidlo dle konfigurace 3, Tc max 2700K</t>
  </si>
  <si>
    <t>Svítidlo dle konfigurace 4, Tc max 2700K</t>
  </si>
  <si>
    <t>Svítidlo dle konfigurace 5, Tc max 2700K</t>
  </si>
  <si>
    <t>Svítidlo dle konfigurace 6, Tc max 2700K</t>
  </si>
  <si>
    <t>Svítidlo dle konfigurace 7, Tc max 2700K</t>
  </si>
  <si>
    <t>Svítidlo dle konfigurace 8, Tc max 2700K</t>
  </si>
  <si>
    <t>Svítidlo dle konfigurace 9, Tc max 2700K</t>
  </si>
  <si>
    <t>Svítidlo dle konfigurace 10, Tc max 2700K</t>
  </si>
  <si>
    <t>Svítidlo dle konfigurace 11, Tc max 2700K</t>
  </si>
  <si>
    <t>Svítidlo dle konfigurace 12, Tc max 2700K</t>
  </si>
  <si>
    <t>Svítidlo dle konfigurace 13, Tc max 2700K</t>
  </si>
  <si>
    <t>Svítidlo dle konfigurace 14, Tc max 2700K</t>
  </si>
  <si>
    <t>Svítidlo dle konfigurace 15, Tc max 2700K</t>
  </si>
  <si>
    <t>Svítidlo dle konfigurace 16, Tc max 2700K</t>
  </si>
  <si>
    <t>Svítidlo dle konfigurace 17, Tc max 2700K</t>
  </si>
  <si>
    <t>Svítidlo dle konfigurace 18, Tc max 2700K</t>
  </si>
  <si>
    <t>Svítidlo dle konfigurace 19, Tc max 2700K</t>
  </si>
  <si>
    <t>Svítidlo dle konfigurace 20, Tc max 2700K</t>
  </si>
  <si>
    <t>Svítidlo dle konfigurace 21, Tc max 2700K</t>
  </si>
  <si>
    <t>Svítidlo dle konfigurace 22, Tc max 2700K</t>
  </si>
  <si>
    <t>Svítidlo dle konfigurace 23, Tc max 2700K</t>
  </si>
  <si>
    <t>Svítidlo dle konfigurace 24, Tc max 2700K</t>
  </si>
  <si>
    <t>Svítidlo přechod M4, Tc max 4000K</t>
  </si>
  <si>
    <t>Svítidlo přechod M5, Tc max 4000K</t>
  </si>
  <si>
    <t>U svítidel bude samostatně účtován recyklační poplatek:</t>
  </si>
  <si>
    <t>Samostatně budou účtovány i ostatní rec. příspěvky dle aktuálních sazeb a typů zařízení.</t>
  </si>
  <si>
    <t>U svítidel pro přechody pro chodce je povolena maximální náhradní teplota chromatičnosti Tc 4000K</t>
  </si>
  <si>
    <t xml:space="preserve">Dodávka sloupu = sloup, svorkovnice, bet. základ hloubk. impreg., ochr. nástřik paty sloupu, kotvící mat., uzemn.mat., případné vyložení, </t>
  </si>
  <si>
    <t>průchodky či konektory pro vánoční dekorace, billboardy dle přiloženého výkresu sloupu. Kompletní montáž, zapojení, uzemnění, zprovoznění</t>
  </si>
  <si>
    <t>Certifikované měření intenzity osvětlenosti_dle metodiky NPO 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</si>
</sst>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rgb="FF000000"/>
      <name val="Calibri"/>
      <family val="2"/>
    </font>
    <font>
      <sz val="10"/>
      <name val="Arial"/>
      <family val="2"/>
    </font>
    <font>
      <b/>
      <sz val="10"/>
      <color rgb="FF000000"/>
      <name val="Calibri"/>
      <family val="2"/>
    </font>
    <font>
      <sz val="11"/>
      <color rgb="FFD9D9D9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0" tint="-0.1499900072813034"/>
      <name val="Calibri"/>
      <family val="2"/>
    </font>
    <font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Border="0" applyProtection="0">
      <alignment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5" fillId="3" borderId="1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4" fontId="0" fillId="0" borderId="0" xfId="0" applyNumberFormat="1"/>
    <xf numFmtId="4" fontId="0" fillId="0" borderId="1" xfId="0" applyNumberFormat="1" applyBorder="1"/>
    <xf numFmtId="3" fontId="0" fillId="0" borderId="0" xfId="0" applyNumberFormat="1"/>
    <xf numFmtId="4" fontId="5" fillId="0" borderId="0" xfId="0" applyNumberFormat="1" applyFont="1"/>
    <xf numFmtId="0" fontId="0" fillId="4" borderId="1" xfId="0" applyFill="1" applyBorder="1"/>
    <xf numFmtId="0" fontId="5" fillId="5" borderId="1" xfId="0" applyFont="1" applyFill="1" applyBorder="1" applyAlignment="1">
      <alignment vertical="center" wrapText="1"/>
    </xf>
    <xf numFmtId="0" fontId="5" fillId="0" borderId="0" xfId="0" applyFont="1"/>
    <xf numFmtId="0" fontId="5" fillId="4" borderId="1" xfId="0" applyFont="1" applyFill="1" applyBorder="1"/>
    <xf numFmtId="4" fontId="5" fillId="4" borderId="1" xfId="0" applyNumberFormat="1" applyFont="1" applyFill="1" applyBorder="1"/>
    <xf numFmtId="0" fontId="6" fillId="5" borderId="1" xfId="0" applyFont="1" applyFill="1" applyBorder="1" applyAlignment="1">
      <alignment vertical="center" wrapText="1"/>
    </xf>
    <xf numFmtId="0" fontId="0" fillId="0" borderId="1" xfId="0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4" fontId="5" fillId="0" borderId="1" xfId="0" applyNumberFormat="1" applyFont="1" applyBorder="1"/>
    <xf numFmtId="10" fontId="5" fillId="0" borderId="1" xfId="22" applyNumberFormat="1" applyFont="1" applyFill="1" applyBorder="1"/>
    <xf numFmtId="3" fontId="5" fillId="0" borderId="1" xfId="0" applyNumberFormat="1" applyFon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4" fontId="5" fillId="4" borderId="2" xfId="0" applyNumberFormat="1" applyFont="1" applyFill="1" applyBorder="1"/>
    <xf numFmtId="0" fontId="5" fillId="4" borderId="2" xfId="0" applyFont="1" applyFill="1" applyBorder="1"/>
    <xf numFmtId="0" fontId="4" fillId="0" borderId="0" xfId="0" applyFont="1"/>
    <xf numFmtId="3" fontId="0" fillId="0" borderId="1" xfId="0" applyNumberFormat="1" applyBorder="1"/>
    <xf numFmtId="0" fontId="0" fillId="0" borderId="1" xfId="0" applyBorder="1" applyAlignment="1">
      <alignment wrapText="1"/>
    </xf>
    <xf numFmtId="4" fontId="0" fillId="6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0" fillId="0" borderId="1" xfId="0" applyFill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  <cellStyle name="Normální 2 2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9"/>
  <sheetViews>
    <sheetView tabSelected="1" zoomScale="90" zoomScaleNormal="90" workbookViewId="0" topLeftCell="A32">
      <selection activeCell="K56" sqref="K56"/>
    </sheetView>
  </sheetViews>
  <sheetFormatPr defaultColWidth="9.140625" defaultRowHeight="15"/>
  <cols>
    <col min="1" max="1" width="2.7109375" style="1" customWidth="1"/>
    <col min="2" max="2" width="3.421875" style="0" customWidth="1"/>
    <col min="3" max="3" width="61.421875" style="0" customWidth="1"/>
    <col min="4" max="4" width="11.8515625" style="0" bestFit="1" customWidth="1"/>
    <col min="5" max="7" width="12.57421875" style="0" bestFit="1" customWidth="1"/>
    <col min="8" max="8" width="12.421875" style="0" bestFit="1" customWidth="1"/>
    <col min="9" max="9" width="3.28125" style="0" bestFit="1" customWidth="1"/>
    <col min="10" max="10" width="12.57421875" style="0" bestFit="1" customWidth="1"/>
    <col min="11" max="11" width="12.421875" style="0" bestFit="1" customWidth="1"/>
    <col min="12" max="12" width="12.57421875" style="0" bestFit="1" customWidth="1"/>
    <col min="13" max="13" width="11.7109375" style="0" bestFit="1" customWidth="1"/>
    <col min="14" max="14" width="12.57421875" style="0" bestFit="1" customWidth="1"/>
    <col min="15" max="15" width="12.421875" style="0" bestFit="1" customWidth="1"/>
    <col min="16" max="16" width="8.7109375" style="0" customWidth="1"/>
    <col min="17" max="17" width="12.57421875" style="0" bestFit="1" customWidth="1"/>
    <col min="18" max="18" width="12.421875" style="0" bestFit="1" customWidth="1"/>
    <col min="19" max="1009" width="8.7109375" style="0" customWidth="1"/>
  </cols>
  <sheetData>
    <row r="1" ht="7.5" customHeight="1"/>
    <row r="2" spans="3:15" ht="18.75">
      <c r="C2" s="25" t="s">
        <v>41</v>
      </c>
      <c r="L2" s="33"/>
      <c r="M2" s="33"/>
      <c r="N2" s="33"/>
      <c r="O2" s="33"/>
    </row>
    <row r="3" spans="7:15" ht="15">
      <c r="G3" t="s">
        <v>10</v>
      </c>
      <c r="H3" t="s">
        <v>10</v>
      </c>
      <c r="J3" t="s">
        <v>27</v>
      </c>
      <c r="K3" t="s">
        <v>27</v>
      </c>
      <c r="L3" s="33"/>
      <c r="M3" s="33"/>
      <c r="N3" s="33"/>
      <c r="O3" s="33"/>
    </row>
    <row r="4" spans="2:15" ht="15" customHeight="1">
      <c r="B4" s="13">
        <v>0</v>
      </c>
      <c r="C4" s="9" t="s">
        <v>26</v>
      </c>
      <c r="D4" s="2" t="s">
        <v>0</v>
      </c>
      <c r="E4" s="2" t="s">
        <v>1</v>
      </c>
      <c r="F4" s="2" t="s">
        <v>15</v>
      </c>
      <c r="G4" s="2" t="s">
        <v>28</v>
      </c>
      <c r="H4" s="2" t="s">
        <v>29</v>
      </c>
      <c r="J4" s="2" t="s">
        <v>28</v>
      </c>
      <c r="K4" s="2" t="s">
        <v>29</v>
      </c>
      <c r="L4" s="33"/>
      <c r="M4" s="33"/>
      <c r="N4" s="33"/>
      <c r="O4" s="33"/>
    </row>
    <row r="5" spans="2:15" ht="15">
      <c r="B5" s="8">
        <v>1</v>
      </c>
      <c r="C5" s="14" t="s">
        <v>43</v>
      </c>
      <c r="D5" s="26">
        <v>2</v>
      </c>
      <c r="E5" s="14" t="s">
        <v>2</v>
      </c>
      <c r="F5" s="28">
        <v>0</v>
      </c>
      <c r="G5" s="5">
        <f aca="true" t="shared" si="0" ref="G5:G44">D5*F5</f>
        <v>0</v>
      </c>
      <c r="H5" s="5"/>
      <c r="J5" s="5">
        <f>IF(G5&lt;&gt;"",G5*1.21,"")</f>
        <v>0</v>
      </c>
      <c r="K5" s="5" t="str">
        <f>IF(H5&lt;&gt;"",H5*1.21,"")</f>
        <v/>
      </c>
      <c r="L5" s="34"/>
      <c r="M5" s="33"/>
      <c r="N5" s="33"/>
      <c r="O5" s="33"/>
    </row>
    <row r="6" spans="2:15" ht="15">
      <c r="B6" s="8">
        <v>2</v>
      </c>
      <c r="C6" s="14" t="s">
        <v>44</v>
      </c>
      <c r="D6" s="26">
        <v>11</v>
      </c>
      <c r="E6" s="14" t="s">
        <v>2</v>
      </c>
      <c r="F6" s="28">
        <v>0</v>
      </c>
      <c r="G6" s="5">
        <f t="shared" si="0"/>
        <v>0</v>
      </c>
      <c r="H6" s="5"/>
      <c r="J6" s="5">
        <f aca="true" t="shared" si="1" ref="J6">IF(G6&lt;&gt;"",G6*1.21,"")</f>
        <v>0</v>
      </c>
      <c r="K6" s="5" t="str">
        <f aca="true" t="shared" si="2" ref="K6">IF(H6&lt;&gt;"",H6*1.21,"")</f>
        <v/>
      </c>
      <c r="L6" s="34"/>
      <c r="M6" s="33"/>
      <c r="N6" s="33"/>
      <c r="O6" s="33"/>
    </row>
    <row r="7" spans="2:15" ht="15">
      <c r="B7" s="8">
        <v>3</v>
      </c>
      <c r="C7" s="14" t="s">
        <v>45</v>
      </c>
      <c r="D7" s="26">
        <v>15</v>
      </c>
      <c r="E7" s="14" t="s">
        <v>2</v>
      </c>
      <c r="F7" s="28">
        <v>0</v>
      </c>
      <c r="G7" s="5">
        <f t="shared" si="0"/>
        <v>0</v>
      </c>
      <c r="H7" s="5"/>
      <c r="J7" s="5">
        <f aca="true" t="shared" si="3" ref="J7:J47">IF(G7&lt;&gt;"",G7*1.21,"")</f>
        <v>0</v>
      </c>
      <c r="K7" s="5" t="str">
        <f aca="true" t="shared" si="4" ref="K7:K47">IF(H7&lt;&gt;"",H7*1.21,"")</f>
        <v/>
      </c>
      <c r="L7" s="34"/>
      <c r="M7" s="33"/>
      <c r="N7" s="33"/>
      <c r="O7" s="33"/>
    </row>
    <row r="8" spans="2:15" ht="15">
      <c r="B8" s="8">
        <v>4</v>
      </c>
      <c r="C8" s="14" t="s">
        <v>46</v>
      </c>
      <c r="D8" s="26">
        <v>9</v>
      </c>
      <c r="E8" s="14" t="s">
        <v>2</v>
      </c>
      <c r="F8" s="28">
        <v>0</v>
      </c>
      <c r="G8" s="5">
        <f t="shared" si="0"/>
        <v>0</v>
      </c>
      <c r="H8" s="5"/>
      <c r="J8" s="5">
        <f t="shared" si="3"/>
        <v>0</v>
      </c>
      <c r="K8" s="5" t="str">
        <f t="shared" si="4"/>
        <v/>
      </c>
      <c r="L8" s="34"/>
      <c r="M8" s="33"/>
      <c r="N8" s="33"/>
      <c r="O8" s="33"/>
    </row>
    <row r="9" spans="2:15" ht="15">
      <c r="B9" s="8">
        <v>5</v>
      </c>
      <c r="C9" s="14" t="s">
        <v>47</v>
      </c>
      <c r="D9" s="26">
        <v>15</v>
      </c>
      <c r="E9" s="14" t="s">
        <v>2</v>
      </c>
      <c r="F9" s="28">
        <v>0</v>
      </c>
      <c r="G9" s="5">
        <f t="shared" si="0"/>
        <v>0</v>
      </c>
      <c r="H9" s="5"/>
      <c r="J9" s="5">
        <f t="shared" si="3"/>
        <v>0</v>
      </c>
      <c r="K9" s="5" t="str">
        <f t="shared" si="4"/>
        <v/>
      </c>
      <c r="L9" s="34"/>
      <c r="M9" s="33"/>
      <c r="N9" s="33"/>
      <c r="O9" s="33"/>
    </row>
    <row r="10" spans="2:15" ht="15">
      <c r="B10" s="8">
        <v>6</v>
      </c>
      <c r="C10" s="14" t="s">
        <v>48</v>
      </c>
      <c r="D10" s="26">
        <v>13</v>
      </c>
      <c r="E10" s="14" t="s">
        <v>2</v>
      </c>
      <c r="F10" s="28">
        <v>0</v>
      </c>
      <c r="G10" s="5">
        <f t="shared" si="0"/>
        <v>0</v>
      </c>
      <c r="H10" s="5"/>
      <c r="J10" s="5">
        <f t="shared" si="3"/>
        <v>0</v>
      </c>
      <c r="K10" s="5" t="str">
        <f t="shared" si="4"/>
        <v/>
      </c>
      <c r="L10" s="34"/>
      <c r="M10" s="33"/>
      <c r="N10" s="33"/>
      <c r="O10" s="33"/>
    </row>
    <row r="11" spans="2:15" ht="15">
      <c r="B11" s="8">
        <v>7</v>
      </c>
      <c r="C11" s="14" t="s">
        <v>49</v>
      </c>
      <c r="D11" s="26">
        <v>5</v>
      </c>
      <c r="E11" s="14" t="s">
        <v>2</v>
      </c>
      <c r="F11" s="28">
        <v>0</v>
      </c>
      <c r="G11" s="5">
        <f t="shared" si="0"/>
        <v>0</v>
      </c>
      <c r="H11" s="5"/>
      <c r="J11" s="5">
        <f t="shared" si="3"/>
        <v>0</v>
      </c>
      <c r="K11" s="5" t="str">
        <f t="shared" si="4"/>
        <v/>
      </c>
      <c r="L11" s="34"/>
      <c r="M11" s="33"/>
      <c r="N11" s="33"/>
      <c r="O11" s="33"/>
    </row>
    <row r="12" spans="2:15" ht="15">
      <c r="B12" s="8">
        <v>8</v>
      </c>
      <c r="C12" s="14" t="s">
        <v>50</v>
      </c>
      <c r="D12" s="26">
        <v>2</v>
      </c>
      <c r="E12" s="14" t="s">
        <v>2</v>
      </c>
      <c r="F12" s="28">
        <v>0</v>
      </c>
      <c r="G12" s="5">
        <f t="shared" si="0"/>
        <v>0</v>
      </c>
      <c r="H12" s="5"/>
      <c r="J12" s="5">
        <f t="shared" si="3"/>
        <v>0</v>
      </c>
      <c r="K12" s="5" t="str">
        <f t="shared" si="4"/>
        <v/>
      </c>
      <c r="L12" s="34"/>
      <c r="M12" s="33"/>
      <c r="N12" s="33"/>
      <c r="O12" s="33"/>
    </row>
    <row r="13" spans="2:15" ht="15">
      <c r="B13" s="8">
        <v>9</v>
      </c>
      <c r="C13" s="14" t="s">
        <v>51</v>
      </c>
      <c r="D13" s="26">
        <v>31</v>
      </c>
      <c r="E13" s="14" t="s">
        <v>2</v>
      </c>
      <c r="F13" s="28">
        <v>0</v>
      </c>
      <c r="G13" s="5">
        <f t="shared" si="0"/>
        <v>0</v>
      </c>
      <c r="H13" s="5"/>
      <c r="J13" s="5">
        <f t="shared" si="3"/>
        <v>0</v>
      </c>
      <c r="K13" s="5" t="str">
        <f t="shared" si="4"/>
        <v/>
      </c>
      <c r="L13" s="34"/>
      <c r="M13" s="33"/>
      <c r="N13" s="33"/>
      <c r="O13" s="33"/>
    </row>
    <row r="14" spans="2:15" ht="15">
      <c r="B14" s="8">
        <v>10</v>
      </c>
      <c r="C14" s="14" t="s">
        <v>52</v>
      </c>
      <c r="D14" s="26">
        <v>5</v>
      </c>
      <c r="E14" s="14" t="s">
        <v>2</v>
      </c>
      <c r="F14" s="28">
        <v>0</v>
      </c>
      <c r="G14" s="5">
        <f t="shared" si="0"/>
        <v>0</v>
      </c>
      <c r="H14" s="5"/>
      <c r="J14" s="5">
        <f t="shared" si="3"/>
        <v>0</v>
      </c>
      <c r="K14" s="5" t="str">
        <f t="shared" si="4"/>
        <v/>
      </c>
      <c r="L14" s="34"/>
      <c r="M14" s="33"/>
      <c r="N14" s="33"/>
      <c r="O14" s="33"/>
    </row>
    <row r="15" spans="2:15" ht="15">
      <c r="B15" s="8">
        <v>11</v>
      </c>
      <c r="C15" s="14" t="s">
        <v>53</v>
      </c>
      <c r="D15" s="26">
        <v>32</v>
      </c>
      <c r="E15" s="14" t="s">
        <v>2</v>
      </c>
      <c r="F15" s="28">
        <v>0</v>
      </c>
      <c r="G15" s="5">
        <f t="shared" si="0"/>
        <v>0</v>
      </c>
      <c r="H15" s="5"/>
      <c r="J15" s="5">
        <f t="shared" si="3"/>
        <v>0</v>
      </c>
      <c r="K15" s="5" t="str">
        <f t="shared" si="4"/>
        <v/>
      </c>
      <c r="L15" s="34"/>
      <c r="M15" s="33"/>
      <c r="N15" s="33"/>
      <c r="O15" s="33"/>
    </row>
    <row r="16" spans="2:15" ht="15">
      <c r="B16" s="8">
        <v>12</v>
      </c>
      <c r="C16" s="14" t="s">
        <v>54</v>
      </c>
      <c r="D16" s="26">
        <v>15</v>
      </c>
      <c r="E16" s="14" t="s">
        <v>2</v>
      </c>
      <c r="F16" s="28">
        <v>0</v>
      </c>
      <c r="G16" s="5">
        <f t="shared" si="0"/>
        <v>0</v>
      </c>
      <c r="H16" s="5"/>
      <c r="J16" s="5">
        <f t="shared" si="3"/>
        <v>0</v>
      </c>
      <c r="K16" s="5" t="str">
        <f t="shared" si="4"/>
        <v/>
      </c>
      <c r="L16" s="34"/>
      <c r="M16" s="33"/>
      <c r="N16" s="33"/>
      <c r="O16" s="33"/>
    </row>
    <row r="17" spans="2:15" ht="15">
      <c r="B17" s="8">
        <v>13</v>
      </c>
      <c r="C17" s="14" t="s">
        <v>55</v>
      </c>
      <c r="D17" s="26">
        <v>5</v>
      </c>
      <c r="E17" s="14" t="s">
        <v>2</v>
      </c>
      <c r="F17" s="28">
        <v>0</v>
      </c>
      <c r="G17" s="5">
        <f t="shared" si="0"/>
        <v>0</v>
      </c>
      <c r="H17" s="5"/>
      <c r="J17" s="5">
        <f t="shared" si="3"/>
        <v>0</v>
      </c>
      <c r="K17" s="5" t="str">
        <f t="shared" si="4"/>
        <v/>
      </c>
      <c r="L17" s="34"/>
      <c r="M17" s="33"/>
      <c r="N17" s="33"/>
      <c r="O17" s="33"/>
    </row>
    <row r="18" spans="2:15" ht="15">
      <c r="B18" s="8">
        <v>14</v>
      </c>
      <c r="C18" s="14" t="s">
        <v>56</v>
      </c>
      <c r="D18" s="26">
        <v>2</v>
      </c>
      <c r="E18" s="14" t="s">
        <v>2</v>
      </c>
      <c r="F18" s="28">
        <v>0</v>
      </c>
      <c r="G18" s="5">
        <f t="shared" si="0"/>
        <v>0</v>
      </c>
      <c r="H18" s="5"/>
      <c r="J18" s="5">
        <f t="shared" si="3"/>
        <v>0</v>
      </c>
      <c r="K18" s="5" t="str">
        <f t="shared" si="4"/>
        <v/>
      </c>
      <c r="L18" s="34"/>
      <c r="M18" s="33"/>
      <c r="N18" s="33"/>
      <c r="O18" s="33"/>
    </row>
    <row r="19" spans="2:15" ht="15">
      <c r="B19" s="8">
        <v>15</v>
      </c>
      <c r="C19" s="14" t="s">
        <v>57</v>
      </c>
      <c r="D19" s="26">
        <v>16</v>
      </c>
      <c r="E19" s="14" t="s">
        <v>2</v>
      </c>
      <c r="F19" s="28">
        <v>0</v>
      </c>
      <c r="G19" s="5">
        <f t="shared" si="0"/>
        <v>0</v>
      </c>
      <c r="H19" s="5"/>
      <c r="J19" s="5">
        <f t="shared" si="3"/>
        <v>0</v>
      </c>
      <c r="K19" s="5" t="str">
        <f t="shared" si="4"/>
        <v/>
      </c>
      <c r="L19" s="34"/>
      <c r="M19" s="33"/>
      <c r="N19" s="33"/>
      <c r="O19" s="33"/>
    </row>
    <row r="20" spans="2:15" ht="15">
      <c r="B20" s="8">
        <v>16</v>
      </c>
      <c r="C20" s="14" t="s">
        <v>58</v>
      </c>
      <c r="D20" s="26">
        <v>17</v>
      </c>
      <c r="E20" s="14" t="s">
        <v>2</v>
      </c>
      <c r="F20" s="28">
        <v>0</v>
      </c>
      <c r="G20" s="5">
        <f t="shared" si="0"/>
        <v>0</v>
      </c>
      <c r="H20" s="5"/>
      <c r="J20" s="5">
        <f t="shared" si="3"/>
        <v>0</v>
      </c>
      <c r="K20" s="5" t="str">
        <f t="shared" si="4"/>
        <v/>
      </c>
      <c r="L20" s="34"/>
      <c r="M20" s="33"/>
      <c r="N20" s="33"/>
      <c r="O20" s="33"/>
    </row>
    <row r="21" spans="2:15" ht="15">
      <c r="B21" s="8">
        <v>17</v>
      </c>
      <c r="C21" s="14" t="s">
        <v>59</v>
      </c>
      <c r="D21" s="26">
        <v>24</v>
      </c>
      <c r="E21" s="14" t="s">
        <v>2</v>
      </c>
      <c r="F21" s="28">
        <v>0</v>
      </c>
      <c r="G21" s="5">
        <f t="shared" si="0"/>
        <v>0</v>
      </c>
      <c r="H21" s="5"/>
      <c r="J21" s="5">
        <f t="shared" si="3"/>
        <v>0</v>
      </c>
      <c r="K21" s="5" t="str">
        <f t="shared" si="4"/>
        <v/>
      </c>
      <c r="L21" s="34"/>
      <c r="M21" s="33"/>
      <c r="N21" s="33"/>
      <c r="O21" s="33"/>
    </row>
    <row r="22" spans="2:15" ht="15">
      <c r="B22" s="8">
        <v>18</v>
      </c>
      <c r="C22" s="14" t="s">
        <v>60</v>
      </c>
      <c r="D22" s="26">
        <v>58</v>
      </c>
      <c r="E22" s="14" t="s">
        <v>2</v>
      </c>
      <c r="F22" s="28">
        <v>0</v>
      </c>
      <c r="G22" s="5">
        <f t="shared" si="0"/>
        <v>0</v>
      </c>
      <c r="H22" s="5"/>
      <c r="J22" s="5">
        <f t="shared" si="3"/>
        <v>0</v>
      </c>
      <c r="K22" s="5" t="str">
        <f t="shared" si="4"/>
        <v/>
      </c>
      <c r="L22" s="34"/>
      <c r="M22" s="33"/>
      <c r="N22" s="33"/>
      <c r="O22" s="33"/>
    </row>
    <row r="23" spans="2:15" ht="15">
      <c r="B23" s="8">
        <v>19</v>
      </c>
      <c r="C23" s="14" t="s">
        <v>61</v>
      </c>
      <c r="D23" s="26">
        <v>28</v>
      </c>
      <c r="E23" s="14" t="s">
        <v>2</v>
      </c>
      <c r="F23" s="28">
        <v>0</v>
      </c>
      <c r="G23" s="5">
        <f t="shared" si="0"/>
        <v>0</v>
      </c>
      <c r="H23" s="5"/>
      <c r="J23" s="5">
        <f t="shared" si="3"/>
        <v>0</v>
      </c>
      <c r="K23" s="5" t="str">
        <f t="shared" si="4"/>
        <v/>
      </c>
      <c r="L23" s="34"/>
      <c r="M23" s="33"/>
      <c r="N23" s="33"/>
      <c r="O23" s="33"/>
    </row>
    <row r="24" spans="2:15" ht="15">
      <c r="B24" s="8">
        <v>20</v>
      </c>
      <c r="C24" s="14" t="s">
        <v>62</v>
      </c>
      <c r="D24" s="26">
        <v>24</v>
      </c>
      <c r="E24" s="14" t="s">
        <v>2</v>
      </c>
      <c r="F24" s="28">
        <v>0</v>
      </c>
      <c r="G24" s="5">
        <f t="shared" si="0"/>
        <v>0</v>
      </c>
      <c r="H24" s="5"/>
      <c r="J24" s="5">
        <f t="shared" si="3"/>
        <v>0</v>
      </c>
      <c r="K24" s="5" t="str">
        <f t="shared" si="4"/>
        <v/>
      </c>
      <c r="L24" s="34"/>
      <c r="M24" s="33"/>
      <c r="N24" s="33"/>
      <c r="O24" s="33"/>
    </row>
    <row r="25" spans="2:15" ht="15">
      <c r="B25" s="8">
        <v>21</v>
      </c>
      <c r="C25" s="14" t="s">
        <v>63</v>
      </c>
      <c r="D25" s="26">
        <v>70</v>
      </c>
      <c r="E25" s="14" t="s">
        <v>2</v>
      </c>
      <c r="F25" s="28">
        <v>0</v>
      </c>
      <c r="G25" s="5">
        <f t="shared" si="0"/>
        <v>0</v>
      </c>
      <c r="H25" s="5"/>
      <c r="J25" s="5">
        <f t="shared" si="3"/>
        <v>0</v>
      </c>
      <c r="K25" s="5" t="str">
        <f t="shared" si="4"/>
        <v/>
      </c>
      <c r="L25" s="34"/>
      <c r="M25" s="33"/>
      <c r="N25" s="33"/>
      <c r="O25" s="33"/>
    </row>
    <row r="26" spans="2:15" ht="15">
      <c r="B26" s="8">
        <v>22</v>
      </c>
      <c r="C26" s="14" t="s">
        <v>64</v>
      </c>
      <c r="D26" s="26">
        <v>8</v>
      </c>
      <c r="E26" s="14" t="s">
        <v>2</v>
      </c>
      <c r="F26" s="28">
        <v>0</v>
      </c>
      <c r="G26" s="5">
        <f t="shared" si="0"/>
        <v>0</v>
      </c>
      <c r="H26" s="5"/>
      <c r="J26" s="5">
        <f t="shared" si="3"/>
        <v>0</v>
      </c>
      <c r="K26" s="5" t="str">
        <f t="shared" si="4"/>
        <v/>
      </c>
      <c r="L26" s="34"/>
      <c r="M26" s="33"/>
      <c r="N26" s="33"/>
      <c r="O26" s="33"/>
    </row>
    <row r="27" spans="2:15" ht="15">
      <c r="B27" s="8">
        <v>23</v>
      </c>
      <c r="C27" s="14" t="s">
        <v>65</v>
      </c>
      <c r="D27" s="26">
        <v>12</v>
      </c>
      <c r="E27" s="14" t="s">
        <v>2</v>
      </c>
      <c r="F27" s="28">
        <v>0</v>
      </c>
      <c r="G27" s="5">
        <f t="shared" si="0"/>
        <v>0</v>
      </c>
      <c r="H27" s="5"/>
      <c r="J27" s="5">
        <f t="shared" si="3"/>
        <v>0</v>
      </c>
      <c r="K27" s="5" t="str">
        <f t="shared" si="4"/>
        <v/>
      </c>
      <c r="L27" s="34"/>
      <c r="M27" s="33"/>
      <c r="N27" s="33"/>
      <c r="O27" s="33"/>
    </row>
    <row r="28" spans="2:15" ht="15">
      <c r="B28" s="8">
        <v>24</v>
      </c>
      <c r="C28" s="14" t="s">
        <v>66</v>
      </c>
      <c r="D28" s="26">
        <v>2</v>
      </c>
      <c r="E28" s="14" t="s">
        <v>2</v>
      </c>
      <c r="F28" s="28">
        <v>0</v>
      </c>
      <c r="G28" s="5">
        <f t="shared" si="0"/>
        <v>0</v>
      </c>
      <c r="H28" s="5"/>
      <c r="J28" s="5">
        <f t="shared" si="3"/>
        <v>0</v>
      </c>
      <c r="K28" s="5" t="str">
        <f t="shared" si="4"/>
        <v/>
      </c>
      <c r="L28" s="34"/>
      <c r="M28" s="33"/>
      <c r="N28" s="33"/>
      <c r="O28" s="33"/>
    </row>
    <row r="29" spans="2:15" ht="15">
      <c r="B29" s="8">
        <v>25</v>
      </c>
      <c r="C29" s="14" t="s">
        <v>67</v>
      </c>
      <c r="D29" s="26">
        <v>7</v>
      </c>
      <c r="E29" s="14" t="s">
        <v>2</v>
      </c>
      <c r="F29" s="28">
        <v>0</v>
      </c>
      <c r="G29" s="5">
        <f t="shared" si="0"/>
        <v>0</v>
      </c>
      <c r="H29" s="5"/>
      <c r="J29" s="5">
        <f t="shared" si="3"/>
        <v>0</v>
      </c>
      <c r="K29" s="5" t="str">
        <f t="shared" si="4"/>
        <v/>
      </c>
      <c r="L29" s="33"/>
      <c r="M29" s="33"/>
      <c r="N29" s="33"/>
      <c r="O29" s="33"/>
    </row>
    <row r="30" spans="2:15" ht="15">
      <c r="B30" s="8">
        <v>26</v>
      </c>
      <c r="C30" s="14" t="s">
        <v>68</v>
      </c>
      <c r="D30" s="26">
        <v>6</v>
      </c>
      <c r="E30" s="14" t="s">
        <v>2</v>
      </c>
      <c r="F30" s="28">
        <v>0</v>
      </c>
      <c r="G30" s="5">
        <f t="shared" si="0"/>
        <v>0</v>
      </c>
      <c r="H30" s="5"/>
      <c r="J30" s="5">
        <f t="shared" si="3"/>
        <v>0</v>
      </c>
      <c r="K30" s="5" t="str">
        <f t="shared" si="4"/>
        <v/>
      </c>
      <c r="L30" s="33"/>
      <c r="M30" s="33"/>
      <c r="N30" s="33"/>
      <c r="O30" s="33"/>
    </row>
    <row r="31" spans="2:15" ht="15">
      <c r="B31" s="8">
        <v>27</v>
      </c>
      <c r="C31" s="14" t="s">
        <v>11</v>
      </c>
      <c r="D31" s="26">
        <v>434</v>
      </c>
      <c r="E31" s="14" t="s">
        <v>2</v>
      </c>
      <c r="F31" s="28">
        <v>0</v>
      </c>
      <c r="G31" s="5">
        <f>D31*F31</f>
        <v>0</v>
      </c>
      <c r="H31" s="5"/>
      <c r="J31" s="5">
        <f t="shared" si="3"/>
        <v>0</v>
      </c>
      <c r="K31" s="5" t="str">
        <f t="shared" si="4"/>
        <v/>
      </c>
      <c r="L31" s="33"/>
      <c r="M31" s="33"/>
      <c r="N31" s="33"/>
      <c r="O31" s="33"/>
    </row>
    <row r="32" spans="2:15" ht="15">
      <c r="B32" s="8">
        <v>28</v>
      </c>
      <c r="C32" s="14" t="s">
        <v>25</v>
      </c>
      <c r="D32" s="26">
        <v>1</v>
      </c>
      <c r="E32" s="14" t="s">
        <v>4</v>
      </c>
      <c r="F32" s="28">
        <v>0</v>
      </c>
      <c r="G32" s="5">
        <f t="shared" si="0"/>
        <v>0</v>
      </c>
      <c r="H32" s="5"/>
      <c r="J32" s="5">
        <f t="shared" si="3"/>
        <v>0</v>
      </c>
      <c r="K32" s="5" t="str">
        <f t="shared" si="4"/>
        <v/>
      </c>
      <c r="L32" s="33"/>
      <c r="M32" s="33"/>
      <c r="N32" s="33"/>
      <c r="O32" s="33"/>
    </row>
    <row r="33" spans="2:15" ht="15">
      <c r="B33" s="8">
        <v>29</v>
      </c>
      <c r="C33" s="14" t="s">
        <v>3</v>
      </c>
      <c r="D33" s="26">
        <v>434</v>
      </c>
      <c r="E33" s="14" t="s">
        <v>2</v>
      </c>
      <c r="F33" s="28">
        <v>0</v>
      </c>
      <c r="G33" s="5">
        <f t="shared" si="0"/>
        <v>0</v>
      </c>
      <c r="H33" s="5"/>
      <c r="J33" s="5">
        <f t="shared" si="3"/>
        <v>0</v>
      </c>
      <c r="K33" s="5" t="str">
        <f t="shared" si="4"/>
        <v/>
      </c>
      <c r="L33" s="33"/>
      <c r="M33" s="33"/>
      <c r="N33" s="33"/>
      <c r="O33" s="33"/>
    </row>
    <row r="34" spans="2:15" ht="15">
      <c r="B34" s="8">
        <v>30</v>
      </c>
      <c r="C34" s="14" t="s">
        <v>5</v>
      </c>
      <c r="D34" s="26">
        <v>4123</v>
      </c>
      <c r="E34" s="14" t="s">
        <v>6</v>
      </c>
      <c r="F34" s="28">
        <v>0</v>
      </c>
      <c r="G34" s="5">
        <f t="shared" si="0"/>
        <v>0</v>
      </c>
      <c r="H34" s="5"/>
      <c r="J34" s="5">
        <f t="shared" si="3"/>
        <v>0</v>
      </c>
      <c r="K34" s="5" t="str">
        <f t="shared" si="4"/>
        <v/>
      </c>
      <c r="L34" s="33"/>
      <c r="M34" s="33"/>
      <c r="N34" s="33"/>
      <c r="O34" s="33"/>
    </row>
    <row r="35" spans="2:15" ht="15">
      <c r="B35" s="8">
        <v>31</v>
      </c>
      <c r="C35" s="27" t="s">
        <v>12</v>
      </c>
      <c r="D35" s="26">
        <v>3</v>
      </c>
      <c r="E35" s="14" t="s">
        <v>4</v>
      </c>
      <c r="F35" s="28">
        <v>0</v>
      </c>
      <c r="G35" s="5">
        <f t="shared" si="0"/>
        <v>0</v>
      </c>
      <c r="H35" s="5"/>
      <c r="J35" s="5">
        <f t="shared" si="3"/>
        <v>0</v>
      </c>
      <c r="K35" s="5" t="str">
        <f t="shared" si="4"/>
        <v/>
      </c>
      <c r="L35" s="33"/>
      <c r="M35" s="33"/>
      <c r="N35" s="33"/>
      <c r="O35" s="33"/>
    </row>
    <row r="36" spans="2:15" ht="15">
      <c r="B36" s="8">
        <v>32</v>
      </c>
      <c r="C36" s="14" t="s">
        <v>20</v>
      </c>
      <c r="D36" s="26">
        <v>8</v>
      </c>
      <c r="E36" s="14" t="s">
        <v>4</v>
      </c>
      <c r="F36" s="28">
        <v>0</v>
      </c>
      <c r="G36" s="5">
        <f t="shared" si="0"/>
        <v>0</v>
      </c>
      <c r="H36" s="5"/>
      <c r="J36" s="5">
        <f t="shared" si="3"/>
        <v>0</v>
      </c>
      <c r="K36" s="5" t="str">
        <f t="shared" si="4"/>
        <v/>
      </c>
      <c r="L36" s="33"/>
      <c r="M36" s="33"/>
      <c r="N36" s="33"/>
      <c r="O36" s="33"/>
    </row>
    <row r="37" spans="2:15" ht="15">
      <c r="B37" s="8">
        <v>33</v>
      </c>
      <c r="C37" s="14" t="s">
        <v>21</v>
      </c>
      <c r="D37" s="26">
        <v>8</v>
      </c>
      <c r="E37" s="14" t="s">
        <v>4</v>
      </c>
      <c r="F37" s="28">
        <v>0</v>
      </c>
      <c r="G37" s="5">
        <f t="shared" si="0"/>
        <v>0</v>
      </c>
      <c r="H37" s="5"/>
      <c r="J37" s="5">
        <f t="shared" si="3"/>
        <v>0</v>
      </c>
      <c r="K37" s="5" t="str">
        <f t="shared" si="4"/>
        <v/>
      </c>
      <c r="L37" s="33"/>
      <c r="M37" s="33"/>
      <c r="N37" s="33"/>
      <c r="O37" s="33"/>
    </row>
    <row r="38" spans="2:15" ht="15">
      <c r="B38" s="8">
        <v>34</v>
      </c>
      <c r="C38" s="14" t="s">
        <v>22</v>
      </c>
      <c r="D38" s="26">
        <v>3</v>
      </c>
      <c r="E38" s="14" t="s">
        <v>4</v>
      </c>
      <c r="F38" s="28">
        <v>0</v>
      </c>
      <c r="G38" s="5">
        <f t="shared" si="0"/>
        <v>0</v>
      </c>
      <c r="H38" s="5"/>
      <c r="J38" s="5">
        <f t="shared" si="3"/>
        <v>0</v>
      </c>
      <c r="K38" s="5" t="str">
        <f t="shared" si="4"/>
        <v/>
      </c>
      <c r="L38" s="33"/>
      <c r="M38" s="33"/>
      <c r="N38" s="33"/>
      <c r="O38" s="33"/>
    </row>
    <row r="39" spans="2:15" ht="15">
      <c r="B39" s="8">
        <v>35</v>
      </c>
      <c r="C39" s="14" t="s">
        <v>35</v>
      </c>
      <c r="D39" s="26">
        <v>54</v>
      </c>
      <c r="E39" s="14" t="s">
        <v>4</v>
      </c>
      <c r="F39" s="28">
        <v>0</v>
      </c>
      <c r="G39" s="5">
        <f t="shared" si="0"/>
        <v>0</v>
      </c>
      <c r="H39" s="5"/>
      <c r="J39" s="5">
        <f t="shared" si="3"/>
        <v>0</v>
      </c>
      <c r="K39" s="5" t="str">
        <f t="shared" si="4"/>
        <v/>
      </c>
      <c r="L39" s="33"/>
      <c r="M39" s="33"/>
      <c r="N39" s="33"/>
      <c r="O39" s="33"/>
    </row>
    <row r="40" spans="2:15" ht="15">
      <c r="B40" s="8">
        <v>36</v>
      </c>
      <c r="C40" s="14" t="s">
        <v>42</v>
      </c>
      <c r="D40" s="26">
        <v>1</v>
      </c>
      <c r="E40" s="14" t="s">
        <v>4</v>
      </c>
      <c r="F40" s="28">
        <v>0</v>
      </c>
      <c r="G40" s="5">
        <f t="shared" si="0"/>
        <v>0</v>
      </c>
      <c r="H40" s="5"/>
      <c r="J40" s="5">
        <f t="shared" si="3"/>
        <v>0</v>
      </c>
      <c r="K40" s="5" t="str">
        <f t="shared" si="4"/>
        <v/>
      </c>
      <c r="L40" s="33"/>
      <c r="M40" s="33"/>
      <c r="N40" s="33"/>
      <c r="O40" s="33"/>
    </row>
    <row r="41" spans="2:15" ht="15">
      <c r="B41" s="8">
        <v>37</v>
      </c>
      <c r="C41" s="14" t="s">
        <v>36</v>
      </c>
      <c r="D41" s="26">
        <v>5</v>
      </c>
      <c r="E41" s="14" t="s">
        <v>4</v>
      </c>
      <c r="F41" s="28">
        <v>0</v>
      </c>
      <c r="G41" s="5">
        <f t="shared" si="0"/>
        <v>0</v>
      </c>
      <c r="H41" s="5"/>
      <c r="J41" s="5">
        <f t="shared" si="3"/>
        <v>0</v>
      </c>
      <c r="K41" s="5" t="str">
        <f t="shared" si="4"/>
        <v/>
      </c>
      <c r="L41" s="33"/>
      <c r="M41" s="33"/>
      <c r="N41" s="33"/>
      <c r="O41" s="33"/>
    </row>
    <row r="42" spans="2:15" ht="15">
      <c r="B42" s="8">
        <v>38</v>
      </c>
      <c r="C42" s="14" t="s">
        <v>39</v>
      </c>
      <c r="D42" s="26">
        <v>6</v>
      </c>
      <c r="E42" s="14" t="s">
        <v>4</v>
      </c>
      <c r="F42" s="28">
        <v>0</v>
      </c>
      <c r="G42" s="5">
        <f t="shared" si="0"/>
        <v>0</v>
      </c>
      <c r="H42" s="5"/>
      <c r="J42" s="5">
        <f t="shared" si="3"/>
        <v>0</v>
      </c>
      <c r="K42" s="5" t="str">
        <f t="shared" si="4"/>
        <v/>
      </c>
      <c r="L42" s="33"/>
      <c r="M42" s="33"/>
      <c r="N42" s="33"/>
      <c r="O42" s="33"/>
    </row>
    <row r="43" spans="2:15" ht="15">
      <c r="B43" s="8">
        <v>39</v>
      </c>
      <c r="C43" s="14" t="s">
        <v>40</v>
      </c>
      <c r="D43" s="26">
        <v>1</v>
      </c>
      <c r="E43" s="14" t="s">
        <v>4</v>
      </c>
      <c r="F43" s="28">
        <v>0</v>
      </c>
      <c r="G43" s="5">
        <f t="shared" si="0"/>
        <v>0</v>
      </c>
      <c r="H43" s="5"/>
      <c r="J43" s="5">
        <f t="shared" si="3"/>
        <v>0</v>
      </c>
      <c r="K43" s="5" t="str">
        <f t="shared" si="4"/>
        <v/>
      </c>
      <c r="L43" s="33"/>
      <c r="M43" s="33"/>
      <c r="N43" s="33"/>
      <c r="O43" s="33"/>
    </row>
    <row r="44" spans="2:15" ht="15">
      <c r="B44" s="8">
        <v>40</v>
      </c>
      <c r="C44" s="35" t="s">
        <v>37</v>
      </c>
      <c r="D44" s="26">
        <v>45</v>
      </c>
      <c r="E44" s="14" t="s">
        <v>4</v>
      </c>
      <c r="F44" s="28">
        <v>0</v>
      </c>
      <c r="G44" s="5">
        <f t="shared" si="0"/>
        <v>0</v>
      </c>
      <c r="H44" s="5"/>
      <c r="J44" s="5">
        <f t="shared" si="3"/>
        <v>0</v>
      </c>
      <c r="K44" s="5" t="str">
        <f t="shared" si="4"/>
        <v/>
      </c>
      <c r="L44" s="33"/>
      <c r="M44" s="33"/>
      <c r="N44" s="33"/>
      <c r="O44" s="33"/>
    </row>
    <row r="45" spans="2:15" ht="15">
      <c r="B45" s="8">
        <v>41</v>
      </c>
      <c r="C45" s="14" t="s">
        <v>23</v>
      </c>
      <c r="D45" s="26">
        <v>1</v>
      </c>
      <c r="E45" s="14" t="s">
        <v>4</v>
      </c>
      <c r="F45" s="28">
        <v>0</v>
      </c>
      <c r="G45" s="5">
        <f aca="true" t="shared" si="5" ref="G45:G52">F45*D45</f>
        <v>0</v>
      </c>
      <c r="H45" s="5"/>
      <c r="J45" s="5">
        <f t="shared" si="3"/>
        <v>0</v>
      </c>
      <c r="K45" s="5" t="str">
        <f t="shared" si="4"/>
        <v/>
      </c>
      <c r="L45" s="33"/>
      <c r="M45" s="33"/>
      <c r="N45" s="33"/>
      <c r="O45" s="33"/>
    </row>
    <row r="46" spans="2:15" ht="15">
      <c r="B46" s="8">
        <v>42</v>
      </c>
      <c r="C46" s="14" t="s">
        <v>7</v>
      </c>
      <c r="D46" s="26">
        <v>289</v>
      </c>
      <c r="E46" s="14" t="s">
        <v>8</v>
      </c>
      <c r="F46" s="28">
        <v>0</v>
      </c>
      <c r="G46" s="5">
        <f t="shared" si="5"/>
        <v>0</v>
      </c>
      <c r="H46" s="5"/>
      <c r="J46" s="5">
        <f t="shared" si="3"/>
        <v>0</v>
      </c>
      <c r="K46" s="5" t="str">
        <f t="shared" si="4"/>
        <v/>
      </c>
      <c r="L46" s="33"/>
      <c r="M46" s="33"/>
      <c r="N46" s="33"/>
      <c r="O46" s="33"/>
    </row>
    <row r="47" spans="2:15" ht="15">
      <c r="B47" s="8">
        <v>43</v>
      </c>
      <c r="C47" s="14" t="s">
        <v>18</v>
      </c>
      <c r="D47" s="26">
        <v>1</v>
      </c>
      <c r="E47" s="14" t="s">
        <v>4</v>
      </c>
      <c r="F47" s="28">
        <v>0</v>
      </c>
      <c r="G47" s="5"/>
      <c r="H47" s="5">
        <f>F47*D47</f>
        <v>0</v>
      </c>
      <c r="J47" s="5" t="str">
        <f t="shared" si="3"/>
        <v/>
      </c>
      <c r="K47" s="5">
        <f t="shared" si="4"/>
        <v>0</v>
      </c>
      <c r="L47" s="33"/>
      <c r="M47" s="33"/>
      <c r="N47" s="33"/>
      <c r="O47" s="33"/>
    </row>
    <row r="48" spans="2:15" ht="15">
      <c r="B48" s="8">
        <v>44</v>
      </c>
      <c r="C48" s="14" t="s">
        <v>19</v>
      </c>
      <c r="D48" s="26">
        <v>1</v>
      </c>
      <c r="E48" s="14" t="s">
        <v>4</v>
      </c>
      <c r="F48" s="28">
        <v>0</v>
      </c>
      <c r="G48" s="5"/>
      <c r="H48" s="5">
        <f>F48*D48</f>
        <v>0</v>
      </c>
      <c r="J48" s="5" t="str">
        <f aca="true" t="shared" si="6" ref="J48:J52">IF(G48&lt;&gt;"",G48*1.21,"")</f>
        <v/>
      </c>
      <c r="K48" s="5">
        <f aca="true" t="shared" si="7" ref="K48:K52">IF(H48&lt;&gt;"",H48*1.21,"")</f>
        <v>0</v>
      </c>
      <c r="L48" s="33"/>
      <c r="M48" s="33"/>
      <c r="N48" s="33"/>
      <c r="O48" s="33"/>
    </row>
    <row r="49" spans="2:15" ht="15">
      <c r="B49" s="8">
        <v>45</v>
      </c>
      <c r="C49" s="14" t="s">
        <v>9</v>
      </c>
      <c r="D49" s="26">
        <v>1</v>
      </c>
      <c r="E49" s="14" t="s">
        <v>4</v>
      </c>
      <c r="F49" s="28">
        <v>0</v>
      </c>
      <c r="G49" s="5">
        <f t="shared" si="5"/>
        <v>0</v>
      </c>
      <c r="H49" s="5"/>
      <c r="J49" s="5">
        <f t="shared" si="6"/>
        <v>0</v>
      </c>
      <c r="K49" s="5" t="str">
        <f t="shared" si="7"/>
        <v/>
      </c>
      <c r="L49" s="33"/>
      <c r="M49" s="33"/>
      <c r="N49" s="33"/>
      <c r="O49" s="33"/>
    </row>
    <row r="50" spans="2:15" ht="15">
      <c r="B50" s="8">
        <v>46</v>
      </c>
      <c r="C50" s="14" t="s">
        <v>38</v>
      </c>
      <c r="D50" s="26">
        <v>1</v>
      </c>
      <c r="E50" s="14" t="s">
        <v>4</v>
      </c>
      <c r="F50" s="28">
        <v>0</v>
      </c>
      <c r="G50" s="5">
        <f t="shared" si="5"/>
        <v>0</v>
      </c>
      <c r="H50" s="5"/>
      <c r="J50" s="5">
        <f t="shared" si="6"/>
        <v>0</v>
      </c>
      <c r="K50" s="5" t="str">
        <f t="shared" si="7"/>
        <v/>
      </c>
      <c r="L50" s="33"/>
      <c r="M50" s="33"/>
      <c r="N50" s="33"/>
      <c r="O50" s="33"/>
    </row>
    <row r="51" spans="2:15" ht="15">
      <c r="B51" s="8">
        <v>47</v>
      </c>
      <c r="C51" s="14" t="s">
        <v>74</v>
      </c>
      <c r="D51" s="26">
        <v>1</v>
      </c>
      <c r="E51" s="14" t="s">
        <v>4</v>
      </c>
      <c r="F51" s="28">
        <v>0</v>
      </c>
      <c r="G51" s="5">
        <f t="shared" si="5"/>
        <v>0</v>
      </c>
      <c r="H51" s="5"/>
      <c r="J51" s="5">
        <f t="shared" si="6"/>
        <v>0</v>
      </c>
      <c r="K51" s="5" t="str">
        <f t="shared" si="7"/>
        <v/>
      </c>
      <c r="L51" s="33"/>
      <c r="M51" s="33"/>
      <c r="N51" s="33"/>
      <c r="O51" s="33"/>
    </row>
    <row r="52" spans="2:15" ht="15">
      <c r="B52" s="8">
        <v>48</v>
      </c>
      <c r="C52" s="14" t="s">
        <v>13</v>
      </c>
      <c r="D52" s="26">
        <v>1</v>
      </c>
      <c r="E52" s="14" t="s">
        <v>4</v>
      </c>
      <c r="F52" s="28">
        <v>0</v>
      </c>
      <c r="G52" s="5">
        <f t="shared" si="5"/>
        <v>0</v>
      </c>
      <c r="H52" s="5"/>
      <c r="J52" s="5">
        <f t="shared" si="6"/>
        <v>0</v>
      </c>
      <c r="K52" s="5" t="str">
        <f t="shared" si="7"/>
        <v/>
      </c>
      <c r="L52" s="33"/>
      <c r="M52" s="33"/>
      <c r="N52" s="33"/>
      <c r="O52" s="33"/>
    </row>
    <row r="53" spans="2:15" ht="15">
      <c r="B53" s="8">
        <v>49</v>
      </c>
      <c r="C53" s="14" t="s">
        <v>24</v>
      </c>
      <c r="D53" s="26">
        <v>1</v>
      </c>
      <c r="E53" s="14" t="s">
        <v>4</v>
      </c>
      <c r="F53" s="28">
        <v>0</v>
      </c>
      <c r="G53" s="14"/>
      <c r="H53" s="5">
        <f>F53*D53</f>
        <v>0</v>
      </c>
      <c r="J53" s="5" t="str">
        <f aca="true" t="shared" si="8" ref="J53">IF(G53&lt;&gt;"",G53*1.21,"")</f>
        <v/>
      </c>
      <c r="K53" s="5">
        <f aca="true" t="shared" si="9" ref="K53">IF(H53&lt;&gt;"",H53*1.21,"")</f>
        <v>0</v>
      </c>
      <c r="L53" s="33"/>
      <c r="M53" s="33"/>
      <c r="N53" s="33"/>
      <c r="O53" s="33"/>
    </row>
    <row r="54" spans="2:15" ht="15">
      <c r="B54" s="29"/>
      <c r="C54" s="30"/>
      <c r="D54" s="31"/>
      <c r="E54" s="30"/>
      <c r="F54" s="28"/>
      <c r="G54" s="30"/>
      <c r="H54" s="32"/>
      <c r="I54" s="33"/>
      <c r="J54" s="32"/>
      <c r="K54" s="32"/>
      <c r="L54" s="33"/>
      <c r="M54" s="33"/>
      <c r="N54" s="33"/>
      <c r="O54" s="33"/>
    </row>
    <row r="55" spans="4:15" ht="15">
      <c r="D55" s="6"/>
      <c r="F55" s="4"/>
      <c r="L55" s="33"/>
      <c r="M55" s="33"/>
      <c r="N55" s="33"/>
      <c r="O55" s="33"/>
    </row>
    <row r="56" spans="3:15" ht="15">
      <c r="C56" s="23" t="s">
        <v>30</v>
      </c>
      <c r="D56" s="23" t="s">
        <v>31</v>
      </c>
      <c r="E56" s="24" t="s">
        <v>10</v>
      </c>
      <c r="F56" s="23" t="s">
        <v>16</v>
      </c>
      <c r="G56" s="23" t="s">
        <v>27</v>
      </c>
      <c r="H56" s="33"/>
      <c r="I56" s="33"/>
      <c r="J56" s="33"/>
      <c r="K56" s="33"/>
      <c r="L56" s="33"/>
      <c r="M56" s="33"/>
      <c r="N56" s="33"/>
      <c r="O56" s="33"/>
    </row>
    <row r="57" spans="3:15" ht="15">
      <c r="C57" s="15" t="s">
        <v>34</v>
      </c>
      <c r="D57" s="16"/>
      <c r="E57" s="17">
        <f>IF(SUM(F5:F53)=0,0,(SUM(G5:H54))+E64)</f>
        <v>0</v>
      </c>
      <c r="F57" s="17">
        <f>0.21*E57</f>
        <v>0</v>
      </c>
      <c r="G57" s="17">
        <f>E57+F57</f>
        <v>0</v>
      </c>
      <c r="H57" s="33"/>
      <c r="I57" s="33"/>
      <c r="J57" s="33"/>
      <c r="K57" s="33"/>
      <c r="L57" s="33"/>
      <c r="M57" s="33"/>
      <c r="N57" s="33"/>
      <c r="O57" s="33"/>
    </row>
    <row r="58" spans="3:15" ht="15">
      <c r="C58" s="15" t="s">
        <v>32</v>
      </c>
      <c r="D58" s="18">
        <f>_xlfn.IFERROR(E58/E57,0)</f>
        <v>0</v>
      </c>
      <c r="E58" s="5">
        <f>(SUM(G5:G54))+E64</f>
        <v>0</v>
      </c>
      <c r="F58" s="17">
        <f aca="true" t="shared" si="10" ref="F58:F59">0.21*E58</f>
        <v>0</v>
      </c>
      <c r="G58" s="17">
        <f aca="true" t="shared" si="11" ref="G58:G59">E58+F58</f>
        <v>0</v>
      </c>
      <c r="H58" s="33"/>
      <c r="I58" s="33"/>
      <c r="J58" s="33"/>
      <c r="K58" s="33"/>
      <c r="L58" s="33"/>
      <c r="M58" s="33"/>
      <c r="N58" s="33"/>
      <c r="O58" s="33"/>
    </row>
    <row r="59" spans="3:15" ht="15">
      <c r="C59" s="15" t="s">
        <v>33</v>
      </c>
      <c r="D59" s="18">
        <f>1-D58</f>
        <v>1</v>
      </c>
      <c r="E59" s="5">
        <f>SUM(H5:H54)</f>
        <v>0</v>
      </c>
      <c r="F59" s="17">
        <f t="shared" si="10"/>
        <v>0</v>
      </c>
      <c r="G59" s="17">
        <f t="shared" si="11"/>
        <v>0</v>
      </c>
      <c r="H59" s="33"/>
      <c r="I59" s="33"/>
      <c r="J59" s="33"/>
      <c r="K59" s="33"/>
      <c r="L59" s="33"/>
      <c r="M59" s="33"/>
      <c r="N59" s="33"/>
      <c r="O59" s="33"/>
    </row>
    <row r="60" spans="3:15" ht="15">
      <c r="C60" s="10"/>
      <c r="D60" s="7"/>
      <c r="G60" s="7"/>
      <c r="H60" s="33"/>
      <c r="I60" s="33"/>
      <c r="J60" s="33"/>
      <c r="K60" s="33"/>
      <c r="L60" s="33"/>
      <c r="M60" s="33"/>
      <c r="N60" s="33"/>
      <c r="O60" s="33"/>
    </row>
    <row r="61" spans="3:15" ht="15">
      <c r="C61" s="10"/>
      <c r="D61" s="7"/>
      <c r="G61" s="7"/>
      <c r="H61" s="33"/>
      <c r="I61" s="33"/>
      <c r="J61" s="33"/>
      <c r="K61" s="33"/>
      <c r="L61" s="33"/>
      <c r="M61" s="33"/>
      <c r="N61" s="33"/>
      <c r="O61" s="33"/>
    </row>
    <row r="62" spans="3:15" ht="15">
      <c r="C62" s="10" t="s">
        <v>17</v>
      </c>
      <c r="D62" s="4"/>
      <c r="G62" s="7"/>
      <c r="H62" s="33"/>
      <c r="I62" s="33"/>
      <c r="J62" s="33"/>
      <c r="K62" s="33"/>
      <c r="L62" s="33"/>
      <c r="M62" s="33"/>
      <c r="N62" s="33"/>
      <c r="O62" s="33"/>
    </row>
    <row r="63" spans="4:15" ht="15">
      <c r="D63" s="9" t="s">
        <v>0</v>
      </c>
      <c r="E63" s="11" t="s">
        <v>10</v>
      </c>
      <c r="F63" s="12" t="s">
        <v>16</v>
      </c>
      <c r="G63" s="12" t="s">
        <v>14</v>
      </c>
      <c r="H63" s="33"/>
      <c r="I63" s="33"/>
      <c r="J63" s="33"/>
      <c r="K63" s="33"/>
      <c r="L63" s="33"/>
      <c r="M63" s="33"/>
      <c r="N63" s="33"/>
      <c r="O63" s="33"/>
    </row>
    <row r="64" spans="3:15" ht="15">
      <c r="C64" t="s">
        <v>69</v>
      </c>
      <c r="D64" s="19">
        <f>SUMIFS(D:D,C:C,"*Svítidlo*")</f>
        <v>434</v>
      </c>
      <c r="E64" s="20">
        <f>IF(SUM(F5:F53)=0,0,13*D64)</f>
        <v>0</v>
      </c>
      <c r="F64" s="20">
        <f>0.21*E64</f>
        <v>0</v>
      </c>
      <c r="G64" s="21">
        <f>E64+F64</f>
        <v>0</v>
      </c>
      <c r="H64" s="33"/>
      <c r="I64" s="33"/>
      <c r="J64" s="33"/>
      <c r="K64" s="33"/>
      <c r="L64" s="33"/>
      <c r="M64" s="33"/>
      <c r="N64" s="33"/>
      <c r="O64" s="33"/>
    </row>
    <row r="65" spans="1:15" ht="15">
      <c r="A65"/>
      <c r="C65" t="s">
        <v>70</v>
      </c>
      <c r="D65" s="6"/>
      <c r="G65" s="7"/>
      <c r="H65" s="33"/>
      <c r="I65" s="33"/>
      <c r="J65" s="33"/>
      <c r="K65" s="33"/>
      <c r="L65" s="33"/>
      <c r="M65" s="33"/>
      <c r="N65" s="33"/>
      <c r="O65" s="33"/>
    </row>
    <row r="66" spans="1:15" ht="15">
      <c r="A66"/>
      <c r="C66" t="s">
        <v>71</v>
      </c>
      <c r="D66" s="6"/>
      <c r="G66" s="7"/>
      <c r="L66" s="33"/>
      <c r="M66" s="33"/>
      <c r="N66" s="33"/>
      <c r="O66" s="33"/>
    </row>
    <row r="67" spans="1:15" ht="15" customHeight="1">
      <c r="A67"/>
      <c r="C67" t="s">
        <v>72</v>
      </c>
      <c r="D67" s="22"/>
      <c r="E67" s="22"/>
      <c r="F67" s="22"/>
      <c r="G67" s="22"/>
      <c r="L67" s="33"/>
      <c r="M67" s="33"/>
      <c r="N67" s="33"/>
      <c r="O67" s="33"/>
    </row>
    <row r="68" spans="1:15" ht="15">
      <c r="A68"/>
      <c r="C68" t="s">
        <v>73</v>
      </c>
      <c r="L68" s="33"/>
      <c r="M68" s="33"/>
      <c r="N68" s="33"/>
      <c r="O68" s="33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spans="6:7" ht="15">
      <c r="F78" s="3"/>
      <c r="G78" s="4"/>
    </row>
    <row r="79" spans="6:7" ht="15">
      <c r="F79" s="3"/>
      <c r="G79" s="4"/>
    </row>
  </sheetData>
  <printOptions/>
  <pageMargins left="0.25" right="0.25" top="0.75" bottom="0.75" header="0.3" footer="0.3"/>
  <pageSetup fitToHeight="1" fitToWidth="1" horizontalDpi="300" verticalDpi="300" orientation="portrait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Martin</cp:lastModifiedBy>
  <cp:lastPrinted>2022-03-18T10:59:41Z</cp:lastPrinted>
  <dcterms:created xsi:type="dcterms:W3CDTF">2015-11-07T13:06:05Z</dcterms:created>
  <dcterms:modified xsi:type="dcterms:W3CDTF">2023-04-03T18:03:30Z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