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áce\Práce aktuálně !!\Boskovice\ul. Hybešova - Stavební úpravy místní komunikace\dokumenty\rozpočet\"/>
    </mc:Choice>
  </mc:AlternateContent>
  <xr:revisionPtr revIDLastSave="0" documentId="8_{676A1D7C-9BD0-493A-9359-A86999514049}" xr6:coauthVersionLast="46" xr6:coauthVersionMax="46" xr10:uidLastSave="{00000000-0000-0000-0000-000000000000}"/>
  <bookViews>
    <workbookView xWindow="-30828" yWindow="-108" windowWidth="30936" windowHeight="1689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00 01 Pol" sheetId="12" r:id="rId4"/>
    <sheet name="SO 000 01 P1" sheetId="13" r:id="rId5"/>
    <sheet name="SO 102 01 Pol" sheetId="14" r:id="rId6"/>
    <sheet name="SO 102 02 Pol" sheetId="15" r:id="rId7"/>
    <sheet name="SO 102 05 Pol" sheetId="16" r:id="rId8"/>
    <sheet name="SO 104 01 Pol" sheetId="17" r:id="rId9"/>
    <sheet name="SO 401 01 Pol" sheetId="18" r:id="rId10"/>
    <sheet name="SO 402 01 Pol" sheetId="19" r:id="rId11"/>
    <sheet name="SO 700 1 Pol" sheetId="20" r:id="rId12"/>
  </sheets>
  <externalReferences>
    <externalReference r:id="rId13"/>
  </externalReferences>
  <definedNames>
    <definedName name="CelkemDPHVypocet" localSheetId="1">Stavba!$H$56</definedName>
    <definedName name="CenaCelkem">Stavba!$G$29</definedName>
    <definedName name="CenaCelkemBezDPH">Stavba!$G$28</definedName>
    <definedName name="CenaCelkemVypocet" localSheetId="1">Stavba!$I$56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000 01 P1'!$1:$7</definedName>
    <definedName name="_xlnm.Print_Titles" localSheetId="3">'SO 000 01 Pol'!$1:$7</definedName>
    <definedName name="_xlnm.Print_Titles" localSheetId="5">'SO 102 01 Pol'!$1:$7</definedName>
    <definedName name="_xlnm.Print_Titles" localSheetId="6">'SO 102 02 Pol'!$1:$7</definedName>
    <definedName name="_xlnm.Print_Titles" localSheetId="7">'SO 102 05 Pol'!$1:$7</definedName>
    <definedName name="_xlnm.Print_Titles" localSheetId="8">'SO 104 01 Pol'!$1:$7</definedName>
    <definedName name="_xlnm.Print_Titles" localSheetId="9">'SO 401 01 Pol'!$1:$7</definedName>
    <definedName name="_xlnm.Print_Titles" localSheetId="10">'SO 402 01 Pol'!$1:$7</definedName>
    <definedName name="_xlnm.Print_Titles" localSheetId="11">'SO 700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 000 01 P1'!$A$1:$X$43</definedName>
    <definedName name="_xlnm.Print_Area" localSheetId="3">'SO 000 01 Pol'!$A$1:$X$38</definedName>
    <definedName name="_xlnm.Print_Area" localSheetId="5">'SO 102 01 Pol'!$A$1:$X$86</definedName>
    <definedName name="_xlnm.Print_Area" localSheetId="6">'SO 102 02 Pol'!$A$1:$X$108</definedName>
    <definedName name="_xlnm.Print_Area" localSheetId="7">'SO 102 05 Pol'!$A$1:$X$63</definedName>
    <definedName name="_xlnm.Print_Area" localSheetId="8">'SO 104 01 Pol'!$A$1:$X$49</definedName>
    <definedName name="_xlnm.Print_Area" localSheetId="9">'SO 401 01 Pol'!$A$1:$X$25</definedName>
    <definedName name="_xlnm.Print_Area" localSheetId="10">'SO 402 01 Pol'!$A$1:$X$30</definedName>
    <definedName name="_xlnm.Print_Area" localSheetId="11">'SO 700 1 Pol'!$A$1:$X$114</definedName>
    <definedName name="_xlnm.Print_Area" localSheetId="1">Stavba!$A$1:$J$87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Stavba!$F$56</definedName>
    <definedName name="ZakladDPHZakl">Stavba!$G$25</definedName>
    <definedName name="ZakladDPHZaklVypocet" localSheetId="1">Stavba!$G$56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6" i="1" l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G55" i="1"/>
  <c r="F55" i="1"/>
  <c r="G54" i="1"/>
  <c r="F54" i="1"/>
  <c r="G53" i="1"/>
  <c r="F53" i="1"/>
  <c r="G52" i="1"/>
  <c r="F52" i="1"/>
  <c r="H52" i="1" s="1"/>
  <c r="I52" i="1" s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H39" i="1" s="1"/>
  <c r="I39" i="1" s="1"/>
  <c r="I56" i="1" s="1"/>
  <c r="F39" i="1"/>
  <c r="G113" i="20"/>
  <c r="G9" i="20"/>
  <c r="I9" i="20"/>
  <c r="I8" i="20" s="1"/>
  <c r="K9" i="20"/>
  <c r="K8" i="20" s="1"/>
  <c r="M9" i="20"/>
  <c r="O9" i="20"/>
  <c r="Q9" i="20"/>
  <c r="Q8" i="20" s="1"/>
  <c r="V9" i="20"/>
  <c r="G12" i="20"/>
  <c r="G8" i="20" s="1"/>
  <c r="I12" i="20"/>
  <c r="K12" i="20"/>
  <c r="O12" i="20"/>
  <c r="Q12" i="20"/>
  <c r="V12" i="20"/>
  <c r="V8" i="20" s="1"/>
  <c r="G16" i="20"/>
  <c r="M16" i="20" s="1"/>
  <c r="I16" i="20"/>
  <c r="K16" i="20"/>
  <c r="O16" i="20"/>
  <c r="Q16" i="20"/>
  <c r="V16" i="20"/>
  <c r="G20" i="20"/>
  <c r="M20" i="20" s="1"/>
  <c r="I20" i="20"/>
  <c r="K20" i="20"/>
  <c r="O20" i="20"/>
  <c r="Q20" i="20"/>
  <c r="V20" i="20"/>
  <c r="G24" i="20"/>
  <c r="I24" i="20"/>
  <c r="K24" i="20"/>
  <c r="M24" i="20"/>
  <c r="O24" i="20"/>
  <c r="O8" i="20" s="1"/>
  <c r="Q24" i="20"/>
  <c r="V24" i="20"/>
  <c r="G27" i="20"/>
  <c r="I27" i="20"/>
  <c r="K27" i="20"/>
  <c r="M27" i="20"/>
  <c r="O27" i="20"/>
  <c r="Q27" i="20"/>
  <c r="V27" i="20"/>
  <c r="G30" i="20"/>
  <c r="I30" i="20"/>
  <c r="K30" i="20"/>
  <c r="M30" i="20"/>
  <c r="O30" i="20"/>
  <c r="Q30" i="20"/>
  <c r="V30" i="20"/>
  <c r="G33" i="20"/>
  <c r="M33" i="20" s="1"/>
  <c r="I33" i="20"/>
  <c r="K33" i="20"/>
  <c r="O33" i="20"/>
  <c r="Q33" i="20"/>
  <c r="V33" i="20"/>
  <c r="G37" i="20"/>
  <c r="M37" i="20" s="1"/>
  <c r="I37" i="20"/>
  <c r="K37" i="20"/>
  <c r="O37" i="20"/>
  <c r="Q37" i="20"/>
  <c r="V37" i="20"/>
  <c r="G38" i="20"/>
  <c r="M38" i="20" s="1"/>
  <c r="I38" i="20"/>
  <c r="K38" i="20"/>
  <c r="O38" i="20"/>
  <c r="Q38" i="20"/>
  <c r="V38" i="20"/>
  <c r="G41" i="20"/>
  <c r="I41" i="20"/>
  <c r="K41" i="20"/>
  <c r="M41" i="20"/>
  <c r="O41" i="20"/>
  <c r="Q41" i="20"/>
  <c r="V41" i="20"/>
  <c r="G42" i="20"/>
  <c r="I42" i="20"/>
  <c r="K42" i="20"/>
  <c r="M42" i="20"/>
  <c r="O42" i="20"/>
  <c r="Q42" i="20"/>
  <c r="V42" i="20"/>
  <c r="G43" i="20"/>
  <c r="I43" i="20"/>
  <c r="K43" i="20"/>
  <c r="M43" i="20"/>
  <c r="O43" i="20"/>
  <c r="Q43" i="20"/>
  <c r="V43" i="20"/>
  <c r="G44" i="20"/>
  <c r="M44" i="20" s="1"/>
  <c r="I44" i="20"/>
  <c r="K44" i="20"/>
  <c r="O44" i="20"/>
  <c r="Q44" i="20"/>
  <c r="V44" i="20"/>
  <c r="G47" i="20"/>
  <c r="M47" i="20" s="1"/>
  <c r="I47" i="20"/>
  <c r="K47" i="20"/>
  <c r="O47" i="20"/>
  <c r="Q47" i="20"/>
  <c r="V47" i="20"/>
  <c r="G51" i="20"/>
  <c r="M51" i="20" s="1"/>
  <c r="I51" i="20"/>
  <c r="K51" i="20"/>
  <c r="O51" i="20"/>
  <c r="Q51" i="20"/>
  <c r="V51" i="20"/>
  <c r="G55" i="20"/>
  <c r="I55" i="20"/>
  <c r="K55" i="20"/>
  <c r="M55" i="20"/>
  <c r="O55" i="20"/>
  <c r="Q55" i="20"/>
  <c r="V55" i="20"/>
  <c r="G59" i="20"/>
  <c r="I59" i="20"/>
  <c r="K59" i="20"/>
  <c r="M59" i="20"/>
  <c r="O59" i="20"/>
  <c r="Q59" i="20"/>
  <c r="V59" i="20"/>
  <c r="G63" i="20"/>
  <c r="I63" i="20"/>
  <c r="K63" i="20"/>
  <c r="M63" i="20"/>
  <c r="O63" i="20"/>
  <c r="Q63" i="20"/>
  <c r="V63" i="20"/>
  <c r="G67" i="20"/>
  <c r="M67" i="20" s="1"/>
  <c r="I67" i="20"/>
  <c r="K67" i="20"/>
  <c r="O67" i="20"/>
  <c r="Q67" i="20"/>
  <c r="V67" i="20"/>
  <c r="G68" i="20"/>
  <c r="M68" i="20" s="1"/>
  <c r="I68" i="20"/>
  <c r="K68" i="20"/>
  <c r="O68" i="20"/>
  <c r="Q68" i="20"/>
  <c r="V68" i="20"/>
  <c r="G71" i="20"/>
  <c r="M71" i="20" s="1"/>
  <c r="I71" i="20"/>
  <c r="K71" i="20"/>
  <c r="O71" i="20"/>
  <c r="Q71" i="20"/>
  <c r="V71" i="20"/>
  <c r="G72" i="20"/>
  <c r="I72" i="20"/>
  <c r="K72" i="20"/>
  <c r="M72" i="20"/>
  <c r="O72" i="20"/>
  <c r="Q72" i="20"/>
  <c r="V72" i="20"/>
  <c r="G73" i="20"/>
  <c r="I73" i="20"/>
  <c r="K73" i="20"/>
  <c r="M73" i="20"/>
  <c r="O73" i="20"/>
  <c r="Q73" i="20"/>
  <c r="V73" i="20"/>
  <c r="G79" i="20"/>
  <c r="I79" i="20"/>
  <c r="K79" i="20"/>
  <c r="M79" i="20"/>
  <c r="O79" i="20"/>
  <c r="Q79" i="20"/>
  <c r="V79" i="20"/>
  <c r="G80" i="20"/>
  <c r="M80" i="20" s="1"/>
  <c r="I80" i="20"/>
  <c r="K80" i="20"/>
  <c r="O80" i="20"/>
  <c r="Q80" i="20"/>
  <c r="V80" i="20"/>
  <c r="G81" i="20"/>
  <c r="M81" i="20" s="1"/>
  <c r="I81" i="20"/>
  <c r="K81" i="20"/>
  <c r="O81" i="20"/>
  <c r="Q81" i="20"/>
  <c r="V81" i="20"/>
  <c r="G82" i="20"/>
  <c r="M82" i="20" s="1"/>
  <c r="I82" i="20"/>
  <c r="K82" i="20"/>
  <c r="O82" i="20"/>
  <c r="Q82" i="20"/>
  <c r="V82" i="20"/>
  <c r="G86" i="20"/>
  <c r="I86" i="20"/>
  <c r="K86" i="20"/>
  <c r="M86" i="20"/>
  <c r="O86" i="20"/>
  <c r="Q86" i="20"/>
  <c r="V86" i="20"/>
  <c r="G91" i="20"/>
  <c r="I91" i="20"/>
  <c r="K91" i="20"/>
  <c r="M91" i="20"/>
  <c r="O91" i="20"/>
  <c r="Q91" i="20"/>
  <c r="V91" i="20"/>
  <c r="G95" i="20"/>
  <c r="I95" i="20"/>
  <c r="K95" i="20"/>
  <c r="M95" i="20"/>
  <c r="O95" i="20"/>
  <c r="Q95" i="20"/>
  <c r="V95" i="20"/>
  <c r="G100" i="20"/>
  <c r="M100" i="20" s="1"/>
  <c r="I100" i="20"/>
  <c r="K100" i="20"/>
  <c r="O100" i="20"/>
  <c r="Q100" i="20"/>
  <c r="V100" i="20"/>
  <c r="G101" i="20"/>
  <c r="M101" i="20" s="1"/>
  <c r="I101" i="20"/>
  <c r="K101" i="20"/>
  <c r="O101" i="20"/>
  <c r="Q101" i="20"/>
  <c r="V101" i="20"/>
  <c r="G105" i="20"/>
  <c r="M105" i="20" s="1"/>
  <c r="I105" i="20"/>
  <c r="K105" i="20"/>
  <c r="O105" i="20"/>
  <c r="Q105" i="20"/>
  <c r="V105" i="20"/>
  <c r="G108" i="20"/>
  <c r="I108" i="20"/>
  <c r="K108" i="20"/>
  <c r="M108" i="20"/>
  <c r="O108" i="20"/>
  <c r="Q108" i="20"/>
  <c r="V108" i="20"/>
  <c r="G111" i="20"/>
  <c r="I111" i="20"/>
  <c r="K111" i="20"/>
  <c r="M111" i="20"/>
  <c r="O111" i="20"/>
  <c r="Q111" i="20"/>
  <c r="V111" i="20"/>
  <c r="AE113" i="20"/>
  <c r="G29" i="19"/>
  <c r="BA13" i="19"/>
  <c r="BA10" i="19"/>
  <c r="G8" i="19"/>
  <c r="V8" i="19"/>
  <c r="G9" i="19"/>
  <c r="I9" i="19"/>
  <c r="I8" i="19" s="1"/>
  <c r="K9" i="19"/>
  <c r="M9" i="19"/>
  <c r="O9" i="19"/>
  <c r="Q9" i="19"/>
  <c r="Q8" i="19" s="1"/>
  <c r="V9" i="19"/>
  <c r="G12" i="19"/>
  <c r="M12" i="19" s="1"/>
  <c r="I12" i="19"/>
  <c r="K12" i="19"/>
  <c r="K8" i="19" s="1"/>
  <c r="O12" i="19"/>
  <c r="O8" i="19" s="1"/>
  <c r="Q12" i="19"/>
  <c r="V12" i="19"/>
  <c r="G16" i="19"/>
  <c r="M16" i="19" s="1"/>
  <c r="I16" i="19"/>
  <c r="K16" i="19"/>
  <c r="K15" i="19" s="1"/>
  <c r="O16" i="19"/>
  <c r="O15" i="19" s="1"/>
  <c r="Q16" i="19"/>
  <c r="V16" i="19"/>
  <c r="V15" i="19" s="1"/>
  <c r="G18" i="19"/>
  <c r="I18" i="19"/>
  <c r="I15" i="19" s="1"/>
  <c r="K18" i="19"/>
  <c r="M18" i="19"/>
  <c r="O18" i="19"/>
  <c r="Q18" i="19"/>
  <c r="Q15" i="19" s="1"/>
  <c r="V18" i="19"/>
  <c r="G21" i="19"/>
  <c r="M21" i="19" s="1"/>
  <c r="I21" i="19"/>
  <c r="K21" i="19"/>
  <c r="O21" i="19"/>
  <c r="Q21" i="19"/>
  <c r="V21" i="19"/>
  <c r="G22" i="19"/>
  <c r="I22" i="19"/>
  <c r="K22" i="19"/>
  <c r="M22" i="19"/>
  <c r="O22" i="19"/>
  <c r="Q22" i="19"/>
  <c r="V22" i="19"/>
  <c r="G23" i="19"/>
  <c r="V23" i="19"/>
  <c r="G24" i="19"/>
  <c r="I24" i="19"/>
  <c r="I23" i="19" s="1"/>
  <c r="K24" i="19"/>
  <c r="M24" i="19"/>
  <c r="O24" i="19"/>
  <c r="Q24" i="19"/>
  <c r="Q23" i="19" s="1"/>
  <c r="V24" i="19"/>
  <c r="G26" i="19"/>
  <c r="M26" i="19" s="1"/>
  <c r="I26" i="19"/>
  <c r="K26" i="19"/>
  <c r="K23" i="19" s="1"/>
  <c r="O26" i="19"/>
  <c r="O23" i="19" s="1"/>
  <c r="Q26" i="19"/>
  <c r="V26" i="19"/>
  <c r="AE29" i="19"/>
  <c r="AF29" i="19"/>
  <c r="G24" i="18"/>
  <c r="G8" i="18"/>
  <c r="G9" i="18"/>
  <c r="M9" i="18" s="1"/>
  <c r="I9" i="18"/>
  <c r="I8" i="18" s="1"/>
  <c r="K9" i="18"/>
  <c r="K8" i="18" s="1"/>
  <c r="O9" i="18"/>
  <c r="O8" i="18" s="1"/>
  <c r="Q9" i="18"/>
  <c r="Q8" i="18" s="1"/>
  <c r="V9" i="18"/>
  <c r="G10" i="18"/>
  <c r="I10" i="18"/>
  <c r="K10" i="18"/>
  <c r="M10" i="18"/>
  <c r="O10" i="18"/>
  <c r="Q10" i="18"/>
  <c r="V10" i="18"/>
  <c r="G11" i="18"/>
  <c r="I11" i="18"/>
  <c r="K11" i="18"/>
  <c r="M11" i="18"/>
  <c r="O11" i="18"/>
  <c r="Q11" i="18"/>
  <c r="V11" i="18"/>
  <c r="G12" i="18"/>
  <c r="M12" i="18" s="1"/>
  <c r="I12" i="18"/>
  <c r="K12" i="18"/>
  <c r="O12" i="18"/>
  <c r="Q12" i="18"/>
  <c r="V12" i="18"/>
  <c r="G13" i="18"/>
  <c r="M13" i="18" s="1"/>
  <c r="I13" i="18"/>
  <c r="K13" i="18"/>
  <c r="O13" i="18"/>
  <c r="Q13" i="18"/>
  <c r="V13" i="18"/>
  <c r="G14" i="18"/>
  <c r="AF24" i="18" s="1"/>
  <c r="I14" i="18"/>
  <c r="K14" i="18"/>
  <c r="O14" i="18"/>
  <c r="Q14" i="18"/>
  <c r="V14" i="18"/>
  <c r="V8" i="18" s="1"/>
  <c r="G15" i="18"/>
  <c r="I15" i="18"/>
  <c r="K15" i="18"/>
  <c r="M15" i="18"/>
  <c r="O15" i="18"/>
  <c r="Q15" i="18"/>
  <c r="V15" i="18"/>
  <c r="G16" i="18"/>
  <c r="I16" i="18"/>
  <c r="K16" i="18"/>
  <c r="M16" i="18"/>
  <c r="O16" i="18"/>
  <c r="Q16" i="18"/>
  <c r="V16" i="18"/>
  <c r="G17" i="18"/>
  <c r="I17" i="18"/>
  <c r="K17" i="18"/>
  <c r="M17" i="18"/>
  <c r="O17" i="18"/>
  <c r="Q17" i="18"/>
  <c r="V17" i="18"/>
  <c r="G18" i="18"/>
  <c r="M18" i="18" s="1"/>
  <c r="I18" i="18"/>
  <c r="K18" i="18"/>
  <c r="O18" i="18"/>
  <c r="Q18" i="18"/>
  <c r="V18" i="18"/>
  <c r="G19" i="18"/>
  <c r="M19" i="18" s="1"/>
  <c r="I19" i="18"/>
  <c r="K19" i="18"/>
  <c r="O19" i="18"/>
  <c r="Q19" i="18"/>
  <c r="V19" i="18"/>
  <c r="G20" i="18"/>
  <c r="M20" i="18" s="1"/>
  <c r="I20" i="18"/>
  <c r="K20" i="18"/>
  <c r="O20" i="18"/>
  <c r="Q20" i="18"/>
  <c r="V20" i="18"/>
  <c r="AE24" i="18"/>
  <c r="G48" i="17"/>
  <c r="BA30" i="17"/>
  <c r="BA19" i="17"/>
  <c r="BA17" i="17"/>
  <c r="BA13" i="17"/>
  <c r="BA10" i="17"/>
  <c r="G8" i="17"/>
  <c r="Q8" i="17"/>
  <c r="V8" i="17"/>
  <c r="G9" i="17"/>
  <c r="I9" i="17"/>
  <c r="I8" i="17" s="1"/>
  <c r="K9" i="17"/>
  <c r="K8" i="17" s="1"/>
  <c r="M9" i="17"/>
  <c r="O9" i="17"/>
  <c r="O8" i="17" s="1"/>
  <c r="Q9" i="17"/>
  <c r="V9" i="17"/>
  <c r="G12" i="17"/>
  <c r="I12" i="17"/>
  <c r="K12" i="17"/>
  <c r="M12" i="17"/>
  <c r="M8" i="17" s="1"/>
  <c r="O12" i="17"/>
  <c r="Q12" i="17"/>
  <c r="V12" i="17"/>
  <c r="K15" i="17"/>
  <c r="G16" i="17"/>
  <c r="M16" i="17" s="1"/>
  <c r="I16" i="17"/>
  <c r="I15" i="17" s="1"/>
  <c r="K16" i="17"/>
  <c r="O16" i="17"/>
  <c r="O15" i="17" s="1"/>
  <c r="Q16" i="17"/>
  <c r="Q15" i="17" s="1"/>
  <c r="V16" i="17"/>
  <c r="G18" i="17"/>
  <c r="G15" i="17" s="1"/>
  <c r="I18" i="17"/>
  <c r="K18" i="17"/>
  <c r="O18" i="17"/>
  <c r="Q18" i="17"/>
  <c r="V18" i="17"/>
  <c r="V15" i="17" s="1"/>
  <c r="G21" i="17"/>
  <c r="I21" i="17"/>
  <c r="K21" i="17"/>
  <c r="M21" i="17"/>
  <c r="O21" i="17"/>
  <c r="Q21" i="17"/>
  <c r="V21" i="17"/>
  <c r="G22" i="17"/>
  <c r="K22" i="17"/>
  <c r="O22" i="17"/>
  <c r="Q22" i="17"/>
  <c r="V22" i="17"/>
  <c r="G23" i="17"/>
  <c r="I23" i="17"/>
  <c r="I22" i="17" s="1"/>
  <c r="K23" i="17"/>
  <c r="M23" i="17"/>
  <c r="M22" i="17" s="1"/>
  <c r="O23" i="17"/>
  <c r="Q23" i="17"/>
  <c r="V23" i="17"/>
  <c r="G25" i="17"/>
  <c r="K25" i="17"/>
  <c r="G26" i="17"/>
  <c r="I26" i="17"/>
  <c r="I25" i="17" s="1"/>
  <c r="K26" i="17"/>
  <c r="M26" i="17"/>
  <c r="O26" i="17"/>
  <c r="Q26" i="17"/>
  <c r="Q25" i="17" s="1"/>
  <c r="V26" i="17"/>
  <c r="G27" i="17"/>
  <c r="M27" i="17" s="1"/>
  <c r="M25" i="17" s="1"/>
  <c r="I27" i="17"/>
  <c r="K27" i="17"/>
  <c r="O27" i="17"/>
  <c r="O25" i="17" s="1"/>
  <c r="Q27" i="17"/>
  <c r="V27" i="17"/>
  <c r="V25" i="17" s="1"/>
  <c r="Q28" i="17"/>
  <c r="G29" i="17"/>
  <c r="M29" i="17" s="1"/>
  <c r="I29" i="17"/>
  <c r="K29" i="17"/>
  <c r="K28" i="17" s="1"/>
  <c r="O29" i="17"/>
  <c r="O28" i="17" s="1"/>
  <c r="Q29" i="17"/>
  <c r="V29" i="17"/>
  <c r="G31" i="17"/>
  <c r="I31" i="17"/>
  <c r="I28" i="17" s="1"/>
  <c r="K31" i="17"/>
  <c r="M31" i="17"/>
  <c r="O31" i="17"/>
  <c r="Q31" i="17"/>
  <c r="V31" i="17"/>
  <c r="G33" i="17"/>
  <c r="G28" i="17" s="1"/>
  <c r="I33" i="17"/>
  <c r="K33" i="17"/>
  <c r="O33" i="17"/>
  <c r="Q33" i="17"/>
  <c r="V33" i="17"/>
  <c r="V28" i="17" s="1"/>
  <c r="I35" i="17"/>
  <c r="K35" i="17"/>
  <c r="G36" i="17"/>
  <c r="M36" i="17" s="1"/>
  <c r="M35" i="17" s="1"/>
  <c r="I36" i="17"/>
  <c r="K36" i="17"/>
  <c r="O36" i="17"/>
  <c r="O35" i="17" s="1"/>
  <c r="Q36" i="17"/>
  <c r="V36" i="17"/>
  <c r="V35" i="17" s="1"/>
  <c r="G38" i="17"/>
  <c r="I38" i="17"/>
  <c r="K38" i="17"/>
  <c r="M38" i="17"/>
  <c r="O38" i="17"/>
  <c r="Q38" i="17"/>
  <c r="Q35" i="17" s="1"/>
  <c r="V38" i="17"/>
  <c r="G40" i="17"/>
  <c r="K40" i="17"/>
  <c r="O40" i="17"/>
  <c r="Q40" i="17"/>
  <c r="V40" i="17"/>
  <c r="G41" i="17"/>
  <c r="I41" i="17"/>
  <c r="I40" i="17" s="1"/>
  <c r="K41" i="17"/>
  <c r="M41" i="17"/>
  <c r="M40" i="17" s="1"/>
  <c r="O41" i="17"/>
  <c r="Q41" i="17"/>
  <c r="V41" i="17"/>
  <c r="G43" i="17"/>
  <c r="K43" i="17"/>
  <c r="M43" i="17"/>
  <c r="O43" i="17"/>
  <c r="V43" i="17"/>
  <c r="G44" i="17"/>
  <c r="I44" i="17"/>
  <c r="I43" i="17" s="1"/>
  <c r="K44" i="17"/>
  <c r="M44" i="17"/>
  <c r="O44" i="17"/>
  <c r="Q44" i="17"/>
  <c r="Q43" i="17" s="1"/>
  <c r="V44" i="17"/>
  <c r="AE48" i="17"/>
  <c r="G62" i="16"/>
  <c r="BA55" i="16"/>
  <c r="BA31" i="16"/>
  <c r="BA14" i="16"/>
  <c r="BA10" i="16"/>
  <c r="G8" i="16"/>
  <c r="V8" i="16"/>
  <c r="G9" i="16"/>
  <c r="M9" i="16" s="1"/>
  <c r="M8" i="16" s="1"/>
  <c r="I9" i="16"/>
  <c r="K9" i="16"/>
  <c r="K8" i="16" s="1"/>
  <c r="O9" i="16"/>
  <c r="O8" i="16" s="1"/>
  <c r="Q9" i="16"/>
  <c r="Q8" i="16" s="1"/>
  <c r="V9" i="16"/>
  <c r="G13" i="16"/>
  <c r="I13" i="16"/>
  <c r="I8" i="16" s="1"/>
  <c r="K13" i="16"/>
  <c r="M13" i="16"/>
  <c r="O13" i="16"/>
  <c r="Q13" i="16"/>
  <c r="V13" i="16"/>
  <c r="G17" i="16"/>
  <c r="I17" i="16"/>
  <c r="I16" i="16" s="1"/>
  <c r="K17" i="16"/>
  <c r="K16" i="16" s="1"/>
  <c r="M17" i="16"/>
  <c r="O17" i="16"/>
  <c r="Q17" i="16"/>
  <c r="Q16" i="16" s="1"/>
  <c r="V17" i="16"/>
  <c r="G19" i="16"/>
  <c r="M19" i="16" s="1"/>
  <c r="I19" i="16"/>
  <c r="K19" i="16"/>
  <c r="O19" i="16"/>
  <c r="O16" i="16" s="1"/>
  <c r="Q19" i="16"/>
  <c r="V19" i="16"/>
  <c r="G21" i="16"/>
  <c r="AF62" i="16" s="1"/>
  <c r="I21" i="16"/>
  <c r="K21" i="16"/>
  <c r="O21" i="16"/>
  <c r="Q21" i="16"/>
  <c r="V21" i="16"/>
  <c r="V16" i="16" s="1"/>
  <c r="G22" i="16"/>
  <c r="M22" i="16" s="1"/>
  <c r="I22" i="16"/>
  <c r="K22" i="16"/>
  <c r="O22" i="16"/>
  <c r="Q22" i="16"/>
  <c r="V22" i="16"/>
  <c r="O23" i="16"/>
  <c r="G24" i="16"/>
  <c r="G23" i="16" s="1"/>
  <c r="I24" i="16"/>
  <c r="K24" i="16"/>
  <c r="K23" i="16" s="1"/>
  <c r="M24" i="16"/>
  <c r="O24" i="16"/>
  <c r="Q24" i="16"/>
  <c r="Q23" i="16" s="1"/>
  <c r="V24" i="16"/>
  <c r="V23" i="16" s="1"/>
  <c r="G30" i="16"/>
  <c r="I30" i="16"/>
  <c r="K30" i="16"/>
  <c r="M30" i="16"/>
  <c r="O30" i="16"/>
  <c r="Q30" i="16"/>
  <c r="V30" i="16"/>
  <c r="G33" i="16"/>
  <c r="I33" i="16"/>
  <c r="I23" i="16" s="1"/>
  <c r="K33" i="16"/>
  <c r="M33" i="16"/>
  <c r="O33" i="16"/>
  <c r="Q33" i="16"/>
  <c r="V33" i="16"/>
  <c r="G35" i="16"/>
  <c r="M35" i="16" s="1"/>
  <c r="I35" i="16"/>
  <c r="K35" i="16"/>
  <c r="O35" i="16"/>
  <c r="Q35" i="16"/>
  <c r="V35" i="16"/>
  <c r="K37" i="16"/>
  <c r="Q37" i="16"/>
  <c r="G38" i="16"/>
  <c r="M38" i="16" s="1"/>
  <c r="M37" i="16" s="1"/>
  <c r="I38" i="16"/>
  <c r="I37" i="16" s="1"/>
  <c r="K38" i="16"/>
  <c r="O38" i="16"/>
  <c r="O37" i="16" s="1"/>
  <c r="Q38" i="16"/>
  <c r="V38" i="16"/>
  <c r="V37" i="16" s="1"/>
  <c r="G41" i="16"/>
  <c r="I41" i="16"/>
  <c r="K41" i="16"/>
  <c r="M41" i="16"/>
  <c r="O41" i="16"/>
  <c r="Q41" i="16"/>
  <c r="V41" i="16"/>
  <c r="K44" i="16"/>
  <c r="G45" i="16"/>
  <c r="I45" i="16"/>
  <c r="I44" i="16" s="1"/>
  <c r="K45" i="16"/>
  <c r="M45" i="16"/>
  <c r="O45" i="16"/>
  <c r="O44" i="16" s="1"/>
  <c r="Q45" i="16"/>
  <c r="V45" i="16"/>
  <c r="G47" i="16"/>
  <c r="M47" i="16" s="1"/>
  <c r="I47" i="16"/>
  <c r="K47" i="16"/>
  <c r="O47" i="16"/>
  <c r="Q47" i="16"/>
  <c r="V47" i="16"/>
  <c r="V44" i="16" s="1"/>
  <c r="G49" i="16"/>
  <c r="M49" i="16" s="1"/>
  <c r="I49" i="16"/>
  <c r="K49" i="16"/>
  <c r="O49" i="16"/>
  <c r="Q49" i="16"/>
  <c r="Q44" i="16" s="1"/>
  <c r="V49" i="16"/>
  <c r="G51" i="16"/>
  <c r="M51" i="16" s="1"/>
  <c r="I51" i="16"/>
  <c r="K51" i="16"/>
  <c r="O51" i="16"/>
  <c r="Q51" i="16"/>
  <c r="V51" i="16"/>
  <c r="G53" i="16"/>
  <c r="I53" i="16"/>
  <c r="M53" i="16"/>
  <c r="V53" i="16"/>
  <c r="G54" i="16"/>
  <c r="I54" i="16"/>
  <c r="K54" i="16"/>
  <c r="K53" i="16" s="1"/>
  <c r="M54" i="16"/>
  <c r="O54" i="16"/>
  <c r="O53" i="16" s="1"/>
  <c r="Q54" i="16"/>
  <c r="Q53" i="16" s="1"/>
  <c r="V54" i="16"/>
  <c r="I57" i="16"/>
  <c r="O57" i="16"/>
  <c r="Q57" i="16"/>
  <c r="G58" i="16"/>
  <c r="M58" i="16" s="1"/>
  <c r="M57" i="16" s="1"/>
  <c r="I58" i="16"/>
  <c r="K58" i="16"/>
  <c r="K57" i="16" s="1"/>
  <c r="O58" i="16"/>
  <c r="Q58" i="16"/>
  <c r="V58" i="16"/>
  <c r="V57" i="16" s="1"/>
  <c r="AE62" i="16"/>
  <c r="G107" i="15"/>
  <c r="BA77" i="15"/>
  <c r="BA60" i="15"/>
  <c r="BA56" i="15"/>
  <c r="BA44" i="15"/>
  <c r="BA36" i="15"/>
  <c r="BA34" i="15"/>
  <c r="BA29" i="15"/>
  <c r="BA17" i="15"/>
  <c r="BA10" i="15"/>
  <c r="I8" i="15"/>
  <c r="G9" i="15"/>
  <c r="M9" i="15" s="1"/>
  <c r="M8" i="15" s="1"/>
  <c r="I9" i="15"/>
  <c r="K9" i="15"/>
  <c r="K8" i="15" s="1"/>
  <c r="O9" i="15"/>
  <c r="O8" i="15" s="1"/>
  <c r="Q9" i="15"/>
  <c r="V9" i="15"/>
  <c r="V8" i="15" s="1"/>
  <c r="G16" i="15"/>
  <c r="I16" i="15"/>
  <c r="K16" i="15"/>
  <c r="M16" i="15"/>
  <c r="O16" i="15"/>
  <c r="Q16" i="15"/>
  <c r="Q8" i="15" s="1"/>
  <c r="V16" i="15"/>
  <c r="G20" i="15"/>
  <c r="G19" i="15" s="1"/>
  <c r="I20" i="15"/>
  <c r="I19" i="15" s="1"/>
  <c r="K20" i="15"/>
  <c r="M20" i="15"/>
  <c r="O20" i="15"/>
  <c r="Q20" i="15"/>
  <c r="Q19" i="15" s="1"/>
  <c r="V20" i="15"/>
  <c r="V19" i="15" s="1"/>
  <c r="G23" i="15"/>
  <c r="M23" i="15" s="1"/>
  <c r="I23" i="15"/>
  <c r="K23" i="15"/>
  <c r="K19" i="15" s="1"/>
  <c r="O23" i="15"/>
  <c r="Q23" i="15"/>
  <c r="V23" i="15"/>
  <c r="G25" i="15"/>
  <c r="M25" i="15" s="1"/>
  <c r="I25" i="15"/>
  <c r="K25" i="15"/>
  <c r="O25" i="15"/>
  <c r="Q25" i="15"/>
  <c r="V25" i="15"/>
  <c r="G27" i="15"/>
  <c r="M27" i="15" s="1"/>
  <c r="I27" i="15"/>
  <c r="K27" i="15"/>
  <c r="O27" i="15"/>
  <c r="Q27" i="15"/>
  <c r="V27" i="15"/>
  <c r="G28" i="15"/>
  <c r="I28" i="15"/>
  <c r="K28" i="15"/>
  <c r="M28" i="15"/>
  <c r="O28" i="15"/>
  <c r="Q28" i="15"/>
  <c r="V28" i="15"/>
  <c r="G31" i="15"/>
  <c r="I31" i="15"/>
  <c r="K31" i="15"/>
  <c r="M31" i="15"/>
  <c r="O31" i="15"/>
  <c r="O19" i="15" s="1"/>
  <c r="Q31" i="15"/>
  <c r="V31" i="15"/>
  <c r="G33" i="15"/>
  <c r="M33" i="15" s="1"/>
  <c r="I33" i="15"/>
  <c r="K33" i="15"/>
  <c r="K32" i="15" s="1"/>
  <c r="O33" i="15"/>
  <c r="O32" i="15" s="1"/>
  <c r="Q33" i="15"/>
  <c r="Q32" i="15" s="1"/>
  <c r="V33" i="15"/>
  <c r="G35" i="15"/>
  <c r="M35" i="15" s="1"/>
  <c r="I35" i="15"/>
  <c r="I32" i="15" s="1"/>
  <c r="K35" i="15"/>
  <c r="O35" i="15"/>
  <c r="Q35" i="15"/>
  <c r="V35" i="15"/>
  <c r="G37" i="15"/>
  <c r="G32" i="15" s="1"/>
  <c r="I37" i="15"/>
  <c r="K37" i="15"/>
  <c r="O37" i="15"/>
  <c r="Q37" i="15"/>
  <c r="V37" i="15"/>
  <c r="V32" i="15" s="1"/>
  <c r="G39" i="15"/>
  <c r="G38" i="15" s="1"/>
  <c r="I39" i="15"/>
  <c r="I38" i="15" s="1"/>
  <c r="K39" i="15"/>
  <c r="M39" i="15"/>
  <c r="O39" i="15"/>
  <c r="O38" i="15" s="1"/>
  <c r="Q39" i="15"/>
  <c r="V39" i="15"/>
  <c r="V38" i="15" s="1"/>
  <c r="G40" i="15"/>
  <c r="I40" i="15"/>
  <c r="K40" i="15"/>
  <c r="M40" i="15"/>
  <c r="M38" i="15" s="1"/>
  <c r="O40" i="15"/>
  <c r="Q40" i="15"/>
  <c r="V40" i="15"/>
  <c r="G43" i="15"/>
  <c r="M43" i="15" s="1"/>
  <c r="I43" i="15"/>
  <c r="K43" i="15"/>
  <c r="K38" i="15" s="1"/>
  <c r="O43" i="15"/>
  <c r="Q43" i="15"/>
  <c r="V43" i="15"/>
  <c r="G45" i="15"/>
  <c r="M45" i="15" s="1"/>
  <c r="I45" i="15"/>
  <c r="K45" i="15"/>
  <c r="O45" i="15"/>
  <c r="Q45" i="15"/>
  <c r="V45" i="15"/>
  <c r="G47" i="15"/>
  <c r="M47" i="15" s="1"/>
  <c r="I47" i="15"/>
  <c r="K47" i="15"/>
  <c r="O47" i="15"/>
  <c r="Q47" i="15"/>
  <c r="V47" i="15"/>
  <c r="G49" i="15"/>
  <c r="I49" i="15"/>
  <c r="K49" i="15"/>
  <c r="M49" i="15"/>
  <c r="O49" i="15"/>
  <c r="Q49" i="15"/>
  <c r="Q38" i="15" s="1"/>
  <c r="V49" i="15"/>
  <c r="I51" i="15"/>
  <c r="O51" i="15"/>
  <c r="G52" i="15"/>
  <c r="G51" i="15" s="1"/>
  <c r="I52" i="15"/>
  <c r="K52" i="15"/>
  <c r="M52" i="15"/>
  <c r="O52" i="15"/>
  <c r="Q52" i="15"/>
  <c r="Q51" i="15" s="1"/>
  <c r="V52" i="15"/>
  <c r="V51" i="15" s="1"/>
  <c r="G53" i="15"/>
  <c r="M53" i="15" s="1"/>
  <c r="I53" i="15"/>
  <c r="K53" i="15"/>
  <c r="K51" i="15" s="1"/>
  <c r="O53" i="15"/>
  <c r="Q53" i="15"/>
  <c r="V53" i="15"/>
  <c r="G55" i="15"/>
  <c r="M55" i="15" s="1"/>
  <c r="M54" i="15" s="1"/>
  <c r="I55" i="15"/>
  <c r="K55" i="15"/>
  <c r="K54" i="15" s="1"/>
  <c r="O55" i="15"/>
  <c r="Q55" i="15"/>
  <c r="V55" i="15"/>
  <c r="V54" i="15" s="1"/>
  <c r="G59" i="15"/>
  <c r="I59" i="15"/>
  <c r="K59" i="15"/>
  <c r="M59" i="15"/>
  <c r="O59" i="15"/>
  <c r="Q59" i="15"/>
  <c r="Q54" i="15" s="1"/>
  <c r="V59" i="15"/>
  <c r="G63" i="15"/>
  <c r="I63" i="15"/>
  <c r="K63" i="15"/>
  <c r="M63" i="15"/>
  <c r="O63" i="15"/>
  <c r="O54" i="15" s="1"/>
  <c r="Q63" i="15"/>
  <c r="V63" i="15"/>
  <c r="G65" i="15"/>
  <c r="I65" i="15"/>
  <c r="K65" i="15"/>
  <c r="M65" i="15"/>
  <c r="O65" i="15"/>
  <c r="Q65" i="15"/>
  <c r="V65" i="15"/>
  <c r="G67" i="15"/>
  <c r="M67" i="15" s="1"/>
  <c r="I67" i="15"/>
  <c r="K67" i="15"/>
  <c r="O67" i="15"/>
  <c r="Q67" i="15"/>
  <c r="V67" i="15"/>
  <c r="G69" i="15"/>
  <c r="M69" i="15" s="1"/>
  <c r="I69" i="15"/>
  <c r="I54" i="15" s="1"/>
  <c r="K69" i="15"/>
  <c r="O69" i="15"/>
  <c r="Q69" i="15"/>
  <c r="V69" i="15"/>
  <c r="G71" i="15"/>
  <c r="M71" i="15" s="1"/>
  <c r="I71" i="15"/>
  <c r="K71" i="15"/>
  <c r="O71" i="15"/>
  <c r="Q71" i="15"/>
  <c r="V71" i="15"/>
  <c r="G73" i="15"/>
  <c r="I73" i="15"/>
  <c r="K73" i="15"/>
  <c r="M73" i="15"/>
  <c r="O73" i="15"/>
  <c r="Q73" i="15"/>
  <c r="V73" i="15"/>
  <c r="I75" i="15"/>
  <c r="K75" i="15"/>
  <c r="O75" i="15"/>
  <c r="G76" i="15"/>
  <c r="G75" i="15" s="1"/>
  <c r="I76" i="15"/>
  <c r="K76" i="15"/>
  <c r="M76" i="15"/>
  <c r="M75" i="15" s="1"/>
  <c r="O76" i="15"/>
  <c r="Q76" i="15"/>
  <c r="Q75" i="15" s="1"/>
  <c r="V76" i="15"/>
  <c r="V75" i="15" s="1"/>
  <c r="G79" i="15"/>
  <c r="M79" i="15" s="1"/>
  <c r="I79" i="15"/>
  <c r="I78" i="15" s="1"/>
  <c r="K79" i="15"/>
  <c r="O79" i="15"/>
  <c r="O78" i="15" s="1"/>
  <c r="Q79" i="15"/>
  <c r="Q78" i="15" s="1"/>
  <c r="V79" i="15"/>
  <c r="G82" i="15"/>
  <c r="M82" i="15" s="1"/>
  <c r="I82" i="15"/>
  <c r="K82" i="15"/>
  <c r="O82" i="15"/>
  <c r="Q82" i="15"/>
  <c r="V82" i="15"/>
  <c r="V78" i="15" s="1"/>
  <c r="G84" i="15"/>
  <c r="I84" i="15"/>
  <c r="K84" i="15"/>
  <c r="M84" i="15"/>
  <c r="O84" i="15"/>
  <c r="Q84" i="15"/>
  <c r="V84" i="15"/>
  <c r="G87" i="15"/>
  <c r="I87" i="15"/>
  <c r="K87" i="15"/>
  <c r="M87" i="15"/>
  <c r="O87" i="15"/>
  <c r="Q87" i="15"/>
  <c r="V87" i="15"/>
  <c r="G89" i="15"/>
  <c r="I89" i="15"/>
  <c r="K89" i="15"/>
  <c r="M89" i="15"/>
  <c r="O89" i="15"/>
  <c r="Q89" i="15"/>
  <c r="V89" i="15"/>
  <c r="G91" i="15"/>
  <c r="M91" i="15" s="1"/>
  <c r="I91" i="15"/>
  <c r="K91" i="15"/>
  <c r="K78" i="15" s="1"/>
  <c r="O91" i="15"/>
  <c r="Q91" i="15"/>
  <c r="V91" i="15"/>
  <c r="I93" i="15"/>
  <c r="Q93" i="15"/>
  <c r="G94" i="15"/>
  <c r="M94" i="15" s="1"/>
  <c r="M93" i="15" s="1"/>
  <c r="I94" i="15"/>
  <c r="K94" i="15"/>
  <c r="K93" i="15" s="1"/>
  <c r="O94" i="15"/>
  <c r="O93" i="15" s="1"/>
  <c r="Q94" i="15"/>
  <c r="V94" i="15"/>
  <c r="V93" i="15" s="1"/>
  <c r="M96" i="15"/>
  <c r="Q96" i="15"/>
  <c r="G97" i="15"/>
  <c r="G96" i="15" s="1"/>
  <c r="I97" i="15"/>
  <c r="I96" i="15" s="1"/>
  <c r="K97" i="15"/>
  <c r="K96" i="15" s="1"/>
  <c r="M97" i="15"/>
  <c r="O97" i="15"/>
  <c r="O96" i="15" s="1"/>
  <c r="Q97" i="15"/>
  <c r="V97" i="15"/>
  <c r="V96" i="15" s="1"/>
  <c r="G101" i="15"/>
  <c r="G100" i="15" s="1"/>
  <c r="I101" i="15"/>
  <c r="K101" i="15"/>
  <c r="K100" i="15" s="1"/>
  <c r="O101" i="15"/>
  <c r="O100" i="15" s="1"/>
  <c r="Q101" i="15"/>
  <c r="Q100" i="15" s="1"/>
  <c r="V101" i="15"/>
  <c r="V100" i="15" s="1"/>
  <c r="G102" i="15"/>
  <c r="M102" i="15" s="1"/>
  <c r="I102" i="15"/>
  <c r="I100" i="15" s="1"/>
  <c r="K102" i="15"/>
  <c r="O102" i="15"/>
  <c r="Q102" i="15"/>
  <c r="V102" i="15"/>
  <c r="G104" i="15"/>
  <c r="M104" i="15" s="1"/>
  <c r="I104" i="15"/>
  <c r="K104" i="15"/>
  <c r="O104" i="15"/>
  <c r="Q104" i="15"/>
  <c r="V104" i="15"/>
  <c r="G105" i="15"/>
  <c r="I105" i="15"/>
  <c r="K105" i="15"/>
  <c r="M105" i="15"/>
  <c r="O105" i="15"/>
  <c r="Q105" i="15"/>
  <c r="V105" i="15"/>
  <c r="AE107" i="15"/>
  <c r="G85" i="14"/>
  <c r="BA64" i="14"/>
  <c r="BA35" i="14"/>
  <c r="BA32" i="14"/>
  <c r="BA28" i="14"/>
  <c r="BA25" i="14"/>
  <c r="BA16" i="14"/>
  <c r="BA10" i="14"/>
  <c r="G9" i="14"/>
  <c r="G8" i="14" s="1"/>
  <c r="I9" i="14"/>
  <c r="I8" i="14" s="1"/>
  <c r="K9" i="14"/>
  <c r="K8" i="14" s="1"/>
  <c r="O9" i="14"/>
  <c r="O8" i="14" s="1"/>
  <c r="Q9" i="14"/>
  <c r="Q8" i="14" s="1"/>
  <c r="V9" i="14"/>
  <c r="V8" i="14" s="1"/>
  <c r="G15" i="14"/>
  <c r="M15" i="14" s="1"/>
  <c r="I15" i="14"/>
  <c r="K15" i="14"/>
  <c r="O15" i="14"/>
  <c r="Q15" i="14"/>
  <c r="V15" i="14"/>
  <c r="G18" i="14"/>
  <c r="V18" i="14"/>
  <c r="G19" i="14"/>
  <c r="I19" i="14"/>
  <c r="I18" i="14" s="1"/>
  <c r="K19" i="14"/>
  <c r="K18" i="14" s="1"/>
  <c r="M19" i="14"/>
  <c r="O19" i="14"/>
  <c r="O18" i="14" s="1"/>
  <c r="Q19" i="14"/>
  <c r="Q18" i="14" s="1"/>
  <c r="V19" i="14"/>
  <c r="G21" i="14"/>
  <c r="I21" i="14"/>
  <c r="K21" i="14"/>
  <c r="M21" i="14"/>
  <c r="O21" i="14"/>
  <c r="Q21" i="14"/>
  <c r="V21" i="14"/>
  <c r="G23" i="14"/>
  <c r="I23" i="14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I26" i="14"/>
  <c r="G27" i="14"/>
  <c r="M27" i="14" s="1"/>
  <c r="M26" i="14" s="1"/>
  <c r="I27" i="14"/>
  <c r="K27" i="14"/>
  <c r="K26" i="14" s="1"/>
  <c r="O27" i="14"/>
  <c r="O26" i="14" s="1"/>
  <c r="Q27" i="14"/>
  <c r="Q26" i="14" s="1"/>
  <c r="V27" i="14"/>
  <c r="V26" i="14" s="1"/>
  <c r="Q30" i="14"/>
  <c r="G31" i="14"/>
  <c r="I31" i="14"/>
  <c r="I30" i="14" s="1"/>
  <c r="K31" i="14"/>
  <c r="K30" i="14" s="1"/>
  <c r="M31" i="14"/>
  <c r="O31" i="14"/>
  <c r="O30" i="14" s="1"/>
  <c r="Q31" i="14"/>
  <c r="V31" i="14"/>
  <c r="G34" i="14"/>
  <c r="I34" i="14"/>
  <c r="K34" i="14"/>
  <c r="M34" i="14"/>
  <c r="O34" i="14"/>
  <c r="Q34" i="14"/>
  <c r="V34" i="14"/>
  <c r="G37" i="14"/>
  <c r="G30" i="14" s="1"/>
  <c r="I37" i="14"/>
  <c r="K37" i="14"/>
  <c r="O37" i="14"/>
  <c r="Q37" i="14"/>
  <c r="V37" i="14"/>
  <c r="V30" i="14" s="1"/>
  <c r="I38" i="14"/>
  <c r="K38" i="14"/>
  <c r="G39" i="14"/>
  <c r="M39" i="14" s="1"/>
  <c r="M38" i="14" s="1"/>
  <c r="I39" i="14"/>
  <c r="K39" i="14"/>
  <c r="O39" i="14"/>
  <c r="O38" i="14" s="1"/>
  <c r="Q39" i="14"/>
  <c r="Q38" i="14" s="1"/>
  <c r="V39" i="14"/>
  <c r="V38" i="14" s="1"/>
  <c r="G43" i="14"/>
  <c r="I43" i="14"/>
  <c r="I42" i="14" s="1"/>
  <c r="K43" i="14"/>
  <c r="K42" i="14" s="1"/>
  <c r="M43" i="14"/>
  <c r="O43" i="14"/>
  <c r="O42" i="14" s="1"/>
  <c r="Q43" i="14"/>
  <c r="V43" i="14"/>
  <c r="G45" i="14"/>
  <c r="I45" i="14"/>
  <c r="K45" i="14"/>
  <c r="M45" i="14"/>
  <c r="O45" i="14"/>
  <c r="Q45" i="14"/>
  <c r="V45" i="14"/>
  <c r="G47" i="14"/>
  <c r="G42" i="14" s="1"/>
  <c r="I47" i="14"/>
  <c r="K47" i="14"/>
  <c r="O47" i="14"/>
  <c r="Q47" i="14"/>
  <c r="V47" i="14"/>
  <c r="V42" i="14" s="1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I50" i="14"/>
  <c r="K50" i="14"/>
  <c r="M50" i="14"/>
  <c r="O50" i="14"/>
  <c r="Q50" i="14"/>
  <c r="Q42" i="14" s="1"/>
  <c r="V50" i="14"/>
  <c r="G51" i="14"/>
  <c r="I51" i="14"/>
  <c r="K51" i="14"/>
  <c r="M51" i="14"/>
  <c r="O51" i="14"/>
  <c r="Q51" i="14"/>
  <c r="V51" i="14"/>
  <c r="G53" i="14"/>
  <c r="G52" i="14" s="1"/>
  <c r="I53" i="14"/>
  <c r="I52" i="14" s="1"/>
  <c r="K53" i="14"/>
  <c r="K52" i="14" s="1"/>
  <c r="O53" i="14"/>
  <c r="Q53" i="14"/>
  <c r="Q52" i="14" s="1"/>
  <c r="V53" i="14"/>
  <c r="V52" i="14" s="1"/>
  <c r="G54" i="14"/>
  <c r="M54" i="14" s="1"/>
  <c r="I54" i="14"/>
  <c r="K54" i="14"/>
  <c r="O54" i="14"/>
  <c r="Q54" i="14"/>
  <c r="V54" i="14"/>
  <c r="G56" i="14"/>
  <c r="M56" i="14" s="1"/>
  <c r="I56" i="14"/>
  <c r="K56" i="14"/>
  <c r="O56" i="14"/>
  <c r="O52" i="14" s="1"/>
  <c r="Q56" i="14"/>
  <c r="V56" i="14"/>
  <c r="G58" i="14"/>
  <c r="I58" i="14"/>
  <c r="K58" i="14"/>
  <c r="M58" i="14"/>
  <c r="O58" i="14"/>
  <c r="Q58" i="14"/>
  <c r="V58" i="14"/>
  <c r="O59" i="14"/>
  <c r="Q59" i="14"/>
  <c r="G60" i="14"/>
  <c r="G59" i="14" s="1"/>
  <c r="I60" i="14"/>
  <c r="I59" i="14" s="1"/>
  <c r="K60" i="14"/>
  <c r="K59" i="14" s="1"/>
  <c r="M60" i="14"/>
  <c r="M59" i="14" s="1"/>
  <c r="O60" i="14"/>
  <c r="Q60" i="14"/>
  <c r="V60" i="14"/>
  <c r="V59" i="14" s="1"/>
  <c r="G61" i="14"/>
  <c r="M61" i="14" s="1"/>
  <c r="I61" i="14"/>
  <c r="K61" i="14"/>
  <c r="O61" i="14"/>
  <c r="Q61" i="14"/>
  <c r="V61" i="14"/>
  <c r="I62" i="14"/>
  <c r="K62" i="14"/>
  <c r="G63" i="14"/>
  <c r="M63" i="14" s="1"/>
  <c r="M62" i="14" s="1"/>
  <c r="I63" i="14"/>
  <c r="K63" i="14"/>
  <c r="O63" i="14"/>
  <c r="O62" i="14" s="1"/>
  <c r="Q63" i="14"/>
  <c r="Q62" i="14" s="1"/>
  <c r="V63" i="14"/>
  <c r="V62" i="14" s="1"/>
  <c r="G65" i="14"/>
  <c r="I65" i="14"/>
  <c r="K65" i="14"/>
  <c r="M65" i="14"/>
  <c r="O65" i="14"/>
  <c r="Q65" i="14"/>
  <c r="V65" i="14"/>
  <c r="O67" i="14"/>
  <c r="Q67" i="14"/>
  <c r="G68" i="14"/>
  <c r="I68" i="14"/>
  <c r="I67" i="14" s="1"/>
  <c r="K68" i="14"/>
  <c r="K67" i="14" s="1"/>
  <c r="M68" i="14"/>
  <c r="O68" i="14"/>
  <c r="Q68" i="14"/>
  <c r="V68" i="14"/>
  <c r="G71" i="14"/>
  <c r="G67" i="14" s="1"/>
  <c r="I71" i="14"/>
  <c r="K71" i="14"/>
  <c r="O71" i="14"/>
  <c r="Q71" i="14"/>
  <c r="V71" i="14"/>
  <c r="V67" i="14" s="1"/>
  <c r="I72" i="14"/>
  <c r="G73" i="14"/>
  <c r="M73" i="14" s="1"/>
  <c r="M72" i="14" s="1"/>
  <c r="I73" i="14"/>
  <c r="K73" i="14"/>
  <c r="K72" i="14" s="1"/>
  <c r="O73" i="14"/>
  <c r="O72" i="14" s="1"/>
  <c r="Q73" i="14"/>
  <c r="Q72" i="14" s="1"/>
  <c r="V73" i="14"/>
  <c r="V72" i="14" s="1"/>
  <c r="Q76" i="14"/>
  <c r="G77" i="14"/>
  <c r="I77" i="14"/>
  <c r="K77" i="14"/>
  <c r="K76" i="14" s="1"/>
  <c r="M77" i="14"/>
  <c r="O77" i="14"/>
  <c r="O76" i="14" s="1"/>
  <c r="Q77" i="14"/>
  <c r="V77" i="14"/>
  <c r="G78" i="14"/>
  <c r="I78" i="14"/>
  <c r="I76" i="14" s="1"/>
  <c r="K78" i="14"/>
  <c r="M78" i="14"/>
  <c r="O78" i="14"/>
  <c r="Q78" i="14"/>
  <c r="V78" i="14"/>
  <c r="G80" i="14"/>
  <c r="G76" i="14" s="1"/>
  <c r="I80" i="14"/>
  <c r="K80" i="14"/>
  <c r="O80" i="14"/>
  <c r="Q80" i="14"/>
  <c r="V80" i="14"/>
  <c r="V76" i="14" s="1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AE85" i="14"/>
  <c r="G42" i="13"/>
  <c r="BA18" i="13"/>
  <c r="BA16" i="13"/>
  <c r="BA12" i="13"/>
  <c r="BA10" i="13"/>
  <c r="G8" i="13"/>
  <c r="V8" i="13"/>
  <c r="G9" i="13"/>
  <c r="M9" i="13" s="1"/>
  <c r="M8" i="13" s="1"/>
  <c r="I9" i="13"/>
  <c r="I8" i="13" s="1"/>
  <c r="K9" i="13"/>
  <c r="K8" i="13" s="1"/>
  <c r="O9" i="13"/>
  <c r="O8" i="13" s="1"/>
  <c r="Q9" i="13"/>
  <c r="Q8" i="13" s="1"/>
  <c r="V9" i="13"/>
  <c r="G11" i="13"/>
  <c r="I11" i="13"/>
  <c r="K11" i="13"/>
  <c r="M11" i="13"/>
  <c r="O11" i="13"/>
  <c r="Q11" i="13"/>
  <c r="V11" i="13"/>
  <c r="G15" i="13"/>
  <c r="I15" i="13"/>
  <c r="I14" i="13" s="1"/>
  <c r="K15" i="13"/>
  <c r="K14" i="13" s="1"/>
  <c r="M15" i="13"/>
  <c r="O15" i="13"/>
  <c r="Q15" i="13"/>
  <c r="Q14" i="13" s="1"/>
  <c r="V15" i="13"/>
  <c r="G17" i="13"/>
  <c r="M17" i="13" s="1"/>
  <c r="I17" i="13"/>
  <c r="K17" i="13"/>
  <c r="O17" i="13"/>
  <c r="O14" i="13" s="1"/>
  <c r="Q17" i="13"/>
  <c r="V17" i="13"/>
  <c r="V14" i="13" s="1"/>
  <c r="G20" i="13"/>
  <c r="M20" i="13" s="1"/>
  <c r="I20" i="13"/>
  <c r="K20" i="13"/>
  <c r="O20" i="13"/>
  <c r="Q20" i="13"/>
  <c r="V20" i="13"/>
  <c r="G21" i="13"/>
  <c r="K21" i="13"/>
  <c r="Q21" i="13"/>
  <c r="V21" i="13"/>
  <c r="G22" i="13"/>
  <c r="I22" i="13"/>
  <c r="I21" i="13" s="1"/>
  <c r="K22" i="13"/>
  <c r="M22" i="13"/>
  <c r="M21" i="13" s="1"/>
  <c r="O22" i="13"/>
  <c r="O21" i="13" s="1"/>
  <c r="Q22" i="13"/>
  <c r="V22" i="13"/>
  <c r="G24" i="13"/>
  <c r="M24" i="13"/>
  <c r="O24" i="13"/>
  <c r="V24" i="13"/>
  <c r="G25" i="13"/>
  <c r="I25" i="13"/>
  <c r="I24" i="13" s="1"/>
  <c r="K25" i="13"/>
  <c r="K24" i="13" s="1"/>
  <c r="M25" i="13"/>
  <c r="O25" i="13"/>
  <c r="Q25" i="13"/>
  <c r="Q24" i="13" s="1"/>
  <c r="V25" i="13"/>
  <c r="I29" i="13"/>
  <c r="K29" i="13"/>
  <c r="O29" i="13"/>
  <c r="G30" i="13"/>
  <c r="M30" i="13" s="1"/>
  <c r="M29" i="13" s="1"/>
  <c r="I30" i="13"/>
  <c r="K30" i="13"/>
  <c r="O30" i="13"/>
  <c r="Q30" i="13"/>
  <c r="Q29" i="13" s="1"/>
  <c r="V30" i="13"/>
  <c r="V29" i="13" s="1"/>
  <c r="G31" i="13"/>
  <c r="Q31" i="13"/>
  <c r="V31" i="13"/>
  <c r="G32" i="13"/>
  <c r="I32" i="13"/>
  <c r="I31" i="13" s="1"/>
  <c r="K32" i="13"/>
  <c r="M32" i="13"/>
  <c r="M31" i="13" s="1"/>
  <c r="O32" i="13"/>
  <c r="O31" i="13" s="1"/>
  <c r="Q32" i="13"/>
  <c r="V32" i="13"/>
  <c r="G35" i="13"/>
  <c r="I35" i="13"/>
  <c r="K35" i="13"/>
  <c r="K31" i="13" s="1"/>
  <c r="M35" i="13"/>
  <c r="O35" i="13"/>
  <c r="Q35" i="13"/>
  <c r="V35" i="13"/>
  <c r="K37" i="13"/>
  <c r="Q37" i="13"/>
  <c r="G38" i="13"/>
  <c r="M38" i="13" s="1"/>
  <c r="M37" i="13" s="1"/>
  <c r="I38" i="13"/>
  <c r="I37" i="13" s="1"/>
  <c r="K38" i="13"/>
  <c r="O38" i="13"/>
  <c r="O37" i="13" s="1"/>
  <c r="Q38" i="13"/>
  <c r="V38" i="13"/>
  <c r="V37" i="13" s="1"/>
  <c r="AE42" i="13"/>
  <c r="G37" i="12"/>
  <c r="BA35" i="12"/>
  <c r="BA33" i="12"/>
  <c r="BA31" i="12"/>
  <c r="BA29" i="12"/>
  <c r="BA27" i="12"/>
  <c r="BA25" i="12"/>
  <c r="BA22" i="12"/>
  <c r="BA20" i="12"/>
  <c r="BA18" i="12"/>
  <c r="BA16" i="12"/>
  <c r="BA14" i="12"/>
  <c r="BA12" i="12"/>
  <c r="G9" i="12"/>
  <c r="I9" i="12"/>
  <c r="I8" i="12" s="1"/>
  <c r="K9" i="12"/>
  <c r="K8" i="12" s="1"/>
  <c r="M9" i="12"/>
  <c r="O9" i="12"/>
  <c r="Q9" i="12"/>
  <c r="Q8" i="12" s="1"/>
  <c r="V9" i="12"/>
  <c r="G10" i="12"/>
  <c r="I10" i="12"/>
  <c r="K10" i="12"/>
  <c r="M10" i="12"/>
  <c r="O10" i="12"/>
  <c r="Q10" i="12"/>
  <c r="V10" i="12"/>
  <c r="G13" i="12"/>
  <c r="I13" i="12"/>
  <c r="K13" i="12"/>
  <c r="M13" i="12"/>
  <c r="O13" i="12"/>
  <c r="Q13" i="12"/>
  <c r="V13" i="12"/>
  <c r="G15" i="12"/>
  <c r="G8" i="12" s="1"/>
  <c r="I15" i="12"/>
  <c r="K15" i="12"/>
  <c r="O15" i="12"/>
  <c r="Q15" i="12"/>
  <c r="V15" i="12"/>
  <c r="V8" i="12" s="1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O8" i="12" s="1"/>
  <c r="Q19" i="12"/>
  <c r="V19" i="12"/>
  <c r="G21" i="12"/>
  <c r="I21" i="12"/>
  <c r="K21" i="12"/>
  <c r="M21" i="12"/>
  <c r="O21" i="12"/>
  <c r="Q21" i="12"/>
  <c r="V21" i="12"/>
  <c r="G24" i="12"/>
  <c r="I24" i="12"/>
  <c r="I23" i="12" s="1"/>
  <c r="K24" i="12"/>
  <c r="K23" i="12" s="1"/>
  <c r="M24" i="12"/>
  <c r="O24" i="12"/>
  <c r="Q24" i="12"/>
  <c r="Q23" i="12" s="1"/>
  <c r="V24" i="12"/>
  <c r="G26" i="12"/>
  <c r="M26" i="12" s="1"/>
  <c r="I26" i="12"/>
  <c r="K26" i="12"/>
  <c r="O26" i="12"/>
  <c r="Q26" i="12"/>
  <c r="V26" i="12"/>
  <c r="V23" i="12" s="1"/>
  <c r="G28" i="12"/>
  <c r="M28" i="12" s="1"/>
  <c r="I28" i="12"/>
  <c r="K28" i="12"/>
  <c r="O28" i="12"/>
  <c r="Q28" i="12"/>
  <c r="V28" i="12"/>
  <c r="G30" i="12"/>
  <c r="M30" i="12" s="1"/>
  <c r="I30" i="12"/>
  <c r="K30" i="12"/>
  <c r="O30" i="12"/>
  <c r="O23" i="12" s="1"/>
  <c r="Q30" i="12"/>
  <c r="V30" i="12"/>
  <c r="G32" i="12"/>
  <c r="I32" i="12"/>
  <c r="K32" i="12"/>
  <c r="M32" i="12"/>
  <c r="O32" i="12"/>
  <c r="Q32" i="12"/>
  <c r="V32" i="12"/>
  <c r="G34" i="12"/>
  <c r="I34" i="12"/>
  <c r="K34" i="12"/>
  <c r="M34" i="12"/>
  <c r="O34" i="12"/>
  <c r="Q34" i="12"/>
  <c r="V34" i="12"/>
  <c r="AE37" i="12"/>
  <c r="AF37" i="12"/>
  <c r="I20" i="1"/>
  <c r="I19" i="1"/>
  <c r="I18" i="1"/>
  <c r="I17" i="1"/>
  <c r="F56" i="1"/>
  <c r="G23" i="1" s="1"/>
  <c r="A23" i="1" s="1"/>
  <c r="G24" i="1" s="1"/>
  <c r="G56" i="1"/>
  <c r="G25" i="1" s="1"/>
  <c r="A25" i="1" s="1"/>
  <c r="H55" i="1"/>
  <c r="I55" i="1" s="1"/>
  <c r="H54" i="1"/>
  <c r="I54" i="1" s="1"/>
  <c r="H53" i="1"/>
  <c r="I53" i="1" s="1"/>
  <c r="H51" i="1"/>
  <c r="I51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J28" i="1"/>
  <c r="J26" i="1"/>
  <c r="G38" i="1"/>
  <c r="F38" i="1"/>
  <c r="J23" i="1"/>
  <c r="J24" i="1"/>
  <c r="J25" i="1"/>
  <c r="J27" i="1"/>
  <c r="E24" i="1"/>
  <c r="E26" i="1"/>
  <c r="I87" i="1" l="1"/>
  <c r="J85" i="1" s="1"/>
  <c r="I16" i="1"/>
  <c r="I21" i="1" s="1"/>
  <c r="J80" i="1"/>
  <c r="J68" i="1"/>
  <c r="J77" i="1"/>
  <c r="J86" i="1"/>
  <c r="J74" i="1"/>
  <c r="J83" i="1"/>
  <c r="J71" i="1"/>
  <c r="J63" i="1"/>
  <c r="J64" i="1"/>
  <c r="J67" i="1"/>
  <c r="J79" i="1"/>
  <c r="J65" i="1"/>
  <c r="J69" i="1"/>
  <c r="J72" i="1"/>
  <c r="J75" i="1"/>
  <c r="J78" i="1"/>
  <c r="J81" i="1"/>
  <c r="J84" i="1"/>
  <c r="J66" i="1"/>
  <c r="J70" i="1"/>
  <c r="J73" i="1"/>
  <c r="J76" i="1"/>
  <c r="J82" i="1"/>
  <c r="H50" i="1"/>
  <c r="I50" i="1" s="1"/>
  <c r="A26" i="1"/>
  <c r="G26" i="1"/>
  <c r="A27" i="1" s="1"/>
  <c r="G28" i="1"/>
  <c r="A24" i="1"/>
  <c r="AF113" i="20"/>
  <c r="M12" i="20"/>
  <c r="M8" i="20" s="1"/>
  <c r="M23" i="19"/>
  <c r="M15" i="19"/>
  <c r="M8" i="19"/>
  <c r="G15" i="19"/>
  <c r="M8" i="18"/>
  <c r="M14" i="18"/>
  <c r="AF48" i="17"/>
  <c r="M33" i="17"/>
  <c r="M28" i="17" s="1"/>
  <c r="G35" i="17"/>
  <c r="M18" i="17"/>
  <c r="M15" i="17" s="1"/>
  <c r="M44" i="16"/>
  <c r="M23" i="16"/>
  <c r="G37" i="16"/>
  <c r="G57" i="16"/>
  <c r="G44" i="16"/>
  <c r="M21" i="16"/>
  <c r="M16" i="16" s="1"/>
  <c r="G16" i="16"/>
  <c r="M78" i="15"/>
  <c r="M51" i="15"/>
  <c r="M19" i="15"/>
  <c r="AF107" i="15"/>
  <c r="M101" i="15"/>
  <c r="M100" i="15" s="1"/>
  <c r="G93" i="15"/>
  <c r="G54" i="15"/>
  <c r="G8" i="15"/>
  <c r="G78" i="15"/>
  <c r="M37" i="15"/>
  <c r="M32" i="15" s="1"/>
  <c r="M76" i="14"/>
  <c r="M18" i="14"/>
  <c r="G72" i="14"/>
  <c r="M80" i="14"/>
  <c r="M71" i="14"/>
  <c r="M67" i="14" s="1"/>
  <c r="M53" i="14"/>
  <c r="M52" i="14" s="1"/>
  <c r="M47" i="14"/>
  <c r="M42" i="14" s="1"/>
  <c r="M37" i="14"/>
  <c r="M30" i="14" s="1"/>
  <c r="M9" i="14"/>
  <c r="M8" i="14" s="1"/>
  <c r="G38" i="14"/>
  <c r="G62" i="14"/>
  <c r="G26" i="14"/>
  <c r="AF85" i="14"/>
  <c r="M14" i="13"/>
  <c r="AF42" i="13"/>
  <c r="G37" i="13"/>
  <c r="G29" i="13"/>
  <c r="G14" i="13"/>
  <c r="M23" i="12"/>
  <c r="G23" i="12"/>
  <c r="M15" i="12"/>
  <c r="M8" i="12" s="1"/>
  <c r="J54" i="1"/>
  <c r="J52" i="1"/>
  <c r="J50" i="1"/>
  <c r="J48" i="1"/>
  <c r="J46" i="1"/>
  <c r="J44" i="1"/>
  <c r="J42" i="1"/>
  <c r="J39" i="1"/>
  <c r="J56" i="1" s="1"/>
  <c r="J55" i="1"/>
  <c r="J53" i="1"/>
  <c r="J51" i="1"/>
  <c r="J49" i="1"/>
  <c r="J47" i="1"/>
  <c r="J45" i="1"/>
  <c r="J43" i="1"/>
  <c r="J41" i="1"/>
  <c r="H56" i="1"/>
  <c r="J87" i="1" l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D5CA475B-E879-4779-9A47-EA87E9745E2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25CC173-E2F8-4F88-8FA5-7FF87C9B56D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E90269BC-CA75-4854-B90F-912489FC3C8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EC3CA22-8F2E-4847-9FA8-56D6CE0EE2B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A748156F-A8C3-4B97-A3B0-A60742E9DE1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14B96DC-F0AB-4474-9044-536503B7638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5CD52F0E-77B1-4FE4-8D27-E79A3B77EA1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15A6722-B7B1-46F6-86B2-94D5F9716E9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FE9F3B4E-02B2-47E9-B5FD-49611424DDE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232E42D-A644-4E4F-BC7B-55C964AD6CE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CC81073B-F7D4-48DF-852F-EC428E8422A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F2DF2D0-9CDE-4991-9E25-B753A7E329F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A687B976-0787-432A-AD2F-8959280592E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1577BF3-DEF6-4B1B-AABF-EC6B39CC1C3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BF210848-FAE5-4ED6-B785-13535A86F56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EFEE5B6-2CE1-453A-AE17-6D6E7BB1025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A1CD1307-7E4A-4C70-934B-EA68FD31089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591F909-AACF-4ED6-A163-63022756DAC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<sst xmlns="http://schemas.openxmlformats.org/spreadsheetml/2006/main" count="2665" uniqueCount="664">
  <si>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</si>
  <si>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</si>
  <si>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</si>
  <si>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</si>
  <si>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</si>
  <si>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</si>
  <si>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</si>
  <si>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</si>
  <si>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</si>
  <si>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</si>
  <si>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</si>
  <si>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</si>
  <si>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</si>
  <si>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</si>
  <si>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</si>
  <si>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</si>
  <si>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</si>
  <si>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</si>
  <si>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</si>
  <si>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</si>
  <si>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</si>
  <si>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</si>
  <si>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</si>
  <si>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</si>
  <si>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</si>
  <si>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</si>
  <si>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</si>
  <si>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</si>
  <si>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</si>
  <si>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</si>
  <si>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</si>
  <si>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</si>
  <si>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</si>
  <si>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</si>
  <si>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</si>
  <si>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</si>
  <si>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</si>
  <si>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</si>
  <si>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</si>
  <si>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</si>
  <si>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</si>
  <si>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</si>
  <si>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</si>
  <si>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023</t>
  </si>
  <si>
    <t>ul. Hybešova - Stavební úpravy místní komunikace</t>
  </si>
  <si>
    <t>Město Boskovice</t>
  </si>
  <si>
    <t>Masarykovo náměstí 4/2</t>
  </si>
  <si>
    <t>Boskovice</t>
  </si>
  <si>
    <t>68001</t>
  </si>
  <si>
    <t>00279978</t>
  </si>
  <si>
    <t>CZ00279978</t>
  </si>
  <si>
    <t>JNDS projekt s.r.o.</t>
  </si>
  <si>
    <t>Mlýnská 905/6</t>
  </si>
  <si>
    <t>Blansko</t>
  </si>
  <si>
    <t>67801</t>
  </si>
  <si>
    <t>05734894</t>
  </si>
  <si>
    <t>CZ05734894</t>
  </si>
  <si>
    <t>Stavba</t>
  </si>
  <si>
    <t>Stavební objekt</t>
  </si>
  <si>
    <t>SO 000</t>
  </si>
  <si>
    <t>Příprava staveniště_NEUZNATELNÉ</t>
  </si>
  <si>
    <t>01</t>
  </si>
  <si>
    <t xml:space="preserve">Vedlejší rozpočtové náklady </t>
  </si>
  <si>
    <t>Zřízení zpevněné plochy</t>
  </si>
  <si>
    <t>SO 102</t>
  </si>
  <si>
    <t>Stavební úpravy místní komunikace úsek 2</t>
  </si>
  <si>
    <t>Místní komunikace_UZNATELNÉ</t>
  </si>
  <si>
    <t>02</t>
  </si>
  <si>
    <t>Chodníky_NEUZNATELNÉ</t>
  </si>
  <si>
    <t>05</t>
  </si>
  <si>
    <t>Odvodnění_UZNATELNÉ</t>
  </si>
  <si>
    <t>SO 104</t>
  </si>
  <si>
    <t>Novostavba podélných parkovacích zálivů_NEUZNATELNÉ</t>
  </si>
  <si>
    <t>Parkovací zálivy</t>
  </si>
  <si>
    <t>SO 401</t>
  </si>
  <si>
    <t>Obnova veřejného osvětlení_NEUZNATELNÉ</t>
  </si>
  <si>
    <t>Obnova veřejného osvětlení</t>
  </si>
  <si>
    <t>SO 402</t>
  </si>
  <si>
    <t>Sdělovací vedení uložení do chrániček_NEUZNATELNÉ</t>
  </si>
  <si>
    <t>Uložení do chrániček</t>
  </si>
  <si>
    <t>SO 700</t>
  </si>
  <si>
    <t>Sadovky_NEUZNATELNÉ</t>
  </si>
  <si>
    <t>1</t>
  </si>
  <si>
    <t>Stavební rozpočet</t>
  </si>
  <si>
    <t>Celkem za stavbu</t>
  </si>
  <si>
    <t>CZK</t>
  </si>
  <si>
    <t>Rekapitulace dílů</t>
  </si>
  <si>
    <t>Typ dílu</t>
  </si>
  <si>
    <t>Zemní práce</t>
  </si>
  <si>
    <t>11</t>
  </si>
  <si>
    <t>Přípravné a přidružené práce</t>
  </si>
  <si>
    <t>13</t>
  </si>
  <si>
    <t>Hloubené vykopávky</t>
  </si>
  <si>
    <t>16</t>
  </si>
  <si>
    <t>Přemístění výkopku</t>
  </si>
  <si>
    <t>17</t>
  </si>
  <si>
    <t>Konstrukce ze zemin</t>
  </si>
  <si>
    <t>18</t>
  </si>
  <si>
    <t>Povrchové úpravy terénu</t>
  </si>
  <si>
    <t>2</t>
  </si>
  <si>
    <t>Základy a zvláštní zakládání</t>
  </si>
  <si>
    <t>3</t>
  </si>
  <si>
    <t>Svislé a kompletní konstrukce</t>
  </si>
  <si>
    <t>45</t>
  </si>
  <si>
    <t>Podkladní a vedlejší konstrukce</t>
  </si>
  <si>
    <t>5</t>
  </si>
  <si>
    <t>Komunikace</t>
  </si>
  <si>
    <t>56</t>
  </si>
  <si>
    <t>Podkladní vrstvy komunikací a zpevněných ploch</t>
  </si>
  <si>
    <t>57</t>
  </si>
  <si>
    <t>Kryty štěrkových a živičných komunikací</t>
  </si>
  <si>
    <t>59</t>
  </si>
  <si>
    <t>Dlažby a předlažby komunikací</t>
  </si>
  <si>
    <t>8</t>
  </si>
  <si>
    <t>Trubní vedení</t>
  </si>
  <si>
    <t>87</t>
  </si>
  <si>
    <t>Potrubí z trub z plastických hmot</t>
  </si>
  <si>
    <t>89</t>
  </si>
  <si>
    <t>Ostatní konstrukce na trubním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</si>
  <si>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</si>
  <si>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</si>
  <si>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</si>
  <si>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</si>
  <si>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</si>
  <si>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</si>
  <si>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M21</t>
  </si>
  <si>
    <t>Elektromontáže</t>
  </si>
  <si>
    <t>M23</t>
  </si>
  <si>
    <t>Montáže potrubí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</si>
  <si>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</si>
  <si>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</si>
  <si>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</si>
  <si>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</si>
  <si>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</si>
  <si>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</si>
  <si>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</si>
  <si>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</si>
  <si>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</si>
  <si>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</si>
  <si>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</si>
  <si>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</si>
  <si>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</si>
  <si>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</si>
  <si>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</si>
  <si>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</si>
  <si>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</si>
  <si>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</si>
  <si>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</si>
  <si>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</si>
  <si>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</si>
  <si>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</si>
  <si>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</si>
  <si>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</si>
  <si>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</si>
  <si>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</si>
  <si>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</si>
  <si>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</si>
  <si>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</si>
  <si>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</si>
  <si>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</si>
  <si>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</si>
  <si>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</si>
  <si>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 R</t>
  </si>
  <si>
    <t>Geodetické práce, Vyhotovení geometrického plánu</t>
  </si>
  <si>
    <t>Soubor</t>
  </si>
  <si>
    <t>Vlastní</t>
  </si>
  <si>
    <t>Indiv</t>
  </si>
  <si>
    <t>Práce</t>
  </si>
  <si>
    <t>POL1_</t>
  </si>
  <si>
    <t>005111020R</t>
  </si>
  <si>
    <t>Vytyčení stavby</t>
  </si>
  <si>
    <t>RTS 20/ II</t>
  </si>
  <si>
    <t>VRN</t>
  </si>
  <si>
    <t>POL99_8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</si>
  <si>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</si>
  <si>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</si>
  <si>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</si>
  <si>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</si>
  <si>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</si>
  <si>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</si>
  <si>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</si>
  <si>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</si>
  <si>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</si>
  <si>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</si>
  <si>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</si>
  <si>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</si>
  <si>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</si>
  <si>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</si>
  <si>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00526 JNDS</t>
  </si>
  <si>
    <t>Ostatní náklady vyplývající z povinností a ujednání stanovených v zadávací dokumentaci, vč. obchodních podmínek dle smlouvy o dílo</t>
  </si>
  <si>
    <t>Náklady zhotovitele, které vznikají v souvislosti se zajištěním požadavků objednatele na obvyklá zajištění závazku splnit dílo nebo některou ze smluvních povinností.</t>
  </si>
  <si>
    <t>004111010R</t>
  </si>
  <si>
    <t xml:space="preserve">Průzkumné práce 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</si>
  <si>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</si>
  <si>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</si>
  <si>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</si>
  <si>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</si>
  <si>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</si>
  <si>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</si>
  <si>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</si>
  <si>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005231010R</t>
  </si>
  <si>
    <t>Revize</t>
  </si>
  <si>
    <t>soubor</t>
  </si>
  <si>
    <t>náklady spojené s provedením všech technickými normami předepsaných zkoušek a revizí stavebních konstrukcí nebo stavebních prací.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</si>
  <si>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</si>
  <si>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</si>
  <si>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</si>
  <si>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</si>
  <si>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</si>
  <si>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</si>
  <si>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SUM</t>
  </si>
  <si>
    <t>Geodetické zaměření rohů stavby, stabilizace bodů a sestavení laviček.</t>
  </si>
  <si>
    <t>END</t>
  </si>
  <si>
    <t>122202202R00</t>
  </si>
  <si>
    <t>Odkopávky a prokopávky pro silnice v hornině 3 přes 100 do 1 000 m3</t>
  </si>
  <si>
    <t>m3</t>
  </si>
  <si>
    <t>800-1</t>
  </si>
  <si>
    <t>s přemístěním výkopku v příčných profilech na vzdálenost do 15 m nebo s naložením na dopravní prostředek.</t>
  </si>
  <si>
    <t>SPI</t>
  </si>
  <si>
    <t>122202209R00</t>
  </si>
  <si>
    <t>Odkopávky a prokopávky pro silnice v hornině 3 příplatek za lepivost horniny</t>
  </si>
  <si>
    <t>170,0*0,3</t>
  </si>
  <si>
    <t>VV</t>
  </si>
  <si>
    <t>162701105R00</t>
  </si>
  <si>
    <t>Vodorovné přemístění výkopku z horniny 1 až 4, na vzdálenost přes 9 000  do 10 000 m</t>
  </si>
  <si>
    <t>po suchu, bez ohledu na druh dopravního prostředku, bez naložení výkopku, avšak se složením bez rozhrnutí,</t>
  </si>
  <si>
    <t>162701109R00</t>
  </si>
  <si>
    <t>Vodorovné přemístění výkopku příplatek k ceně za každých dalších i započatých 1 000 m přes 10 000 m_x000D_
 z horniny 1 až 4</t>
  </si>
  <si>
    <t>170*6</t>
  </si>
  <si>
    <t>199000002R00</t>
  </si>
  <si>
    <t>Poplatky za skládku horniny 1- 4</t>
  </si>
  <si>
    <t>181101102R00</t>
  </si>
  <si>
    <t>Úprava pláně v zářezech v hornině 1 až 4, se zhutněním</t>
  </si>
  <si>
    <t>m2</t>
  </si>
  <si>
    <t>vyrovnáním výškových rozdílů, ploch vodorovných a ploch do sklonu 1 : 5.</t>
  </si>
  <si>
    <t>348951240R00</t>
  </si>
  <si>
    <t xml:space="preserve">Oplocení lesních kultur oplocení lesních kultur, výška 1,5 m, s 5 až 7 řadami ocelového drátu taženého průměru 3 mm,  </t>
  </si>
  <si>
    <t>m</t>
  </si>
  <si>
    <t>831-2</t>
  </si>
  <si>
    <t>dřevěnými kůly průměru do 120 mm bez impregnace, v osové vzdálenosti 3 m a vrata v oplocení</t>
  </si>
  <si>
    <t>121,6+7,59+3,02</t>
  </si>
  <si>
    <t>brána : 4</t>
  </si>
  <si>
    <t>056-JNDS</t>
  </si>
  <si>
    <t>Dvouvrstvý nátěr 20 mm</t>
  </si>
  <si>
    <t>564851111R00</t>
  </si>
  <si>
    <t>Podklad ze štěrkodrti s rozprostřením a zhutněním frakce 0-63 mm, tloušťka po zhutnění 150 mm</t>
  </si>
  <si>
    <t>822-1</t>
  </si>
  <si>
    <t>parkovací plochy : 2*(2*312,5)</t>
  </si>
  <si>
    <t>komunikace : 2*428</t>
  </si>
  <si>
    <t>565310011R00</t>
  </si>
  <si>
    <t>Podklad z asfaltového recykllátu tloušťka po zhutnění 50 mm</t>
  </si>
  <si>
    <t>s rozprostřením a zhutněním</t>
  </si>
  <si>
    <t>998225111R00</t>
  </si>
  <si>
    <t>Přesun hmot komunikací a letišť, kryt živičný jakékoliv délky objektu</t>
  </si>
  <si>
    <t>t</t>
  </si>
  <si>
    <t>vodorovně do 200 m</t>
  </si>
  <si>
    <t>0,74643+12,85284+854,918</t>
  </si>
  <si>
    <t>1727*0,5</t>
  </si>
  <si>
    <t>odpočet kostky : -1727*0,15</t>
  </si>
  <si>
    <t>odpočet štěrky : -2087*0,15</t>
  </si>
  <si>
    <t>odpočet asfalt : -360*0,1</t>
  </si>
  <si>
    <t>255,4*0,3</t>
  </si>
  <si>
    <t>113106211R00</t>
  </si>
  <si>
    <t>Rozebrání dlažeb, panelů vozovek a ploch s jakoukoliv výplní spár _x000D_
 v ploše jednotlivě do 200 m2, z velkých kostek, kladených do lože z kameniva těženého, škváry nebo strusky</t>
  </si>
  <si>
    <t>s přemístěním hmot na skládku na vzdálenost do 3 m nebo s naložením na dopravní prostředek</t>
  </si>
  <si>
    <t>113107615R00</t>
  </si>
  <si>
    <t>Odstranění podkladů nebo krytů z kameniva hrubého drceného, v ploše jednotlivě nad 50 m2, tloušťka vrstvy 150 mm</t>
  </si>
  <si>
    <t>1727+360</t>
  </si>
  <si>
    <t>113108410R00</t>
  </si>
  <si>
    <t>Odstranění podkladů nebo krytů živičných, v ploše jednotlivě nad 50 m2, tloušťka vrstvy 100 mm</t>
  </si>
  <si>
    <t>113202111R00</t>
  </si>
  <si>
    <t>Vytrhání obrub z krajníků nebo obrubníků stojatých</t>
  </si>
  <si>
    <t>s vybouráním lože, s přemístěním hmot na skládku na vzdálenost do 3 m nebo naložením na dopravní prostředek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</si>
  <si>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</si>
  <si>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</si>
  <si>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</si>
  <si>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rýha pro trativod : 461*0,4*0,45</t>
  </si>
  <si>
    <t>255,4+82,98</t>
  </si>
  <si>
    <t>338,38*5</t>
  </si>
  <si>
    <t>asfalt : 690*1,4</t>
  </si>
  <si>
    <t>211971110R00</t>
  </si>
  <si>
    <t>Opláštění žeber z geotextilie o sklonu do 1 : 2,5</t>
  </si>
  <si>
    <t>461*(0,4*2+0,45*2)</t>
  </si>
  <si>
    <t>212561111RK1</t>
  </si>
  <si>
    <t>Výplň odvodňov. trativodů kam. hrubě drcen. 16 mm, kraj Jihomoravský</t>
  </si>
  <si>
    <t>461*(0,4*0,44-pi*0,125^2/4)</t>
  </si>
  <si>
    <t>212753115R00</t>
  </si>
  <si>
    <t>Plastové drenážní trubky montáž ohebné plastové drenážní trubky do rýhy, DN 125, bez lože</t>
  </si>
  <si>
    <t>827-1</t>
  </si>
  <si>
    <t>212753511R00</t>
  </si>
  <si>
    <t>Plastové drenážní trubky montáž drenážní tvarovky,  , s jedním spojem</t>
  </si>
  <si>
    <t>kus</t>
  </si>
  <si>
    <t>28611224.AR</t>
  </si>
  <si>
    <t>trubka plastová drenážní PVC; ohebná; perforovaná po celém obvodu; DN 125,0 mm</t>
  </si>
  <si>
    <t>SPCM</t>
  </si>
  <si>
    <t>Specifikace</t>
  </si>
  <si>
    <t>POL3_</t>
  </si>
  <si>
    <t>28611327.AR</t>
  </si>
  <si>
    <t>zátka DN 125,0 mm</t>
  </si>
  <si>
    <t>67390525R</t>
  </si>
  <si>
    <t>geotextilie PP, PES; funkce drenážní, separační, ochranná, výztužná, filtrační; plošná hmotnost 250 g/m2</t>
  </si>
  <si>
    <t>564861111RT4</t>
  </si>
  <si>
    <t>Podklad ze štěrkodrti s rozprostřením a zhutněním frakce 0-63 mm, tloušťka po zhutnění 200 mm</t>
  </si>
  <si>
    <t>565141211R00</t>
  </si>
  <si>
    <t>Podklad z kameniva obaleného asfaltem ACP 16+ až ACP 22+, v pruhu šířky přes 3 m, třídy 1, tloušťka po zhutnění 60 mm</t>
  </si>
  <si>
    <t>567122114R00</t>
  </si>
  <si>
    <t>Podklad z kameniva zpevněného cementem SC C8/10, tloušťka po zhutnění 150 mm</t>
  </si>
  <si>
    <t>bez dilatačních spár, s rozprostřením a zhutněním, ošetřením povrchu podkladu vodou</t>
  </si>
  <si>
    <t>573191111R00</t>
  </si>
  <si>
    <t>Nátěr infiltrační kationaktivní emulzí v množství 1 kg/m2</t>
  </si>
  <si>
    <t>573231110R00</t>
  </si>
  <si>
    <t>Postřik živičný spojovací bez posypu kamenivem z emulze, v množství od 0,3 do 0,5 kg/m2</t>
  </si>
  <si>
    <t>577132111R00</t>
  </si>
  <si>
    <t>Beton asfaltový s rozprostřením a zhutněním v pruhu šířky přes 3 m, ACO 11+, tloušťky 40 mm, plochy přes 1000 m2</t>
  </si>
  <si>
    <t>899331111R00</t>
  </si>
  <si>
    <t>Výšková úprava uličního vstupu nebo vpustě do 20 cm zvýšením poklopu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</si>
  <si>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</si>
  <si>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899431111JNDS</t>
  </si>
  <si>
    <t>Výšková úprava do 20 cm, zvýšení krytu šoupěte</t>
  </si>
  <si>
    <t>V rámci prací bude provedena výměna poklopů stávajících za nové samonivelační.</t>
  </si>
  <si>
    <t>130901121R00</t>
  </si>
  <si>
    <t>Bourání konstrukcí v hloubených vykopávkách z betonu, prostého, pneumatickým kladivem</t>
  </si>
  <si>
    <t>s přemístěním suti na hromady na vzdálenost do 20 m nebo s uložením na dopravní prostředek,</t>
  </si>
  <si>
    <t>4*0,5</t>
  </si>
  <si>
    <t>976085311R00</t>
  </si>
  <si>
    <t>Vybourání madel, objímek, rámů, mříží apod. kanalizačních rámů litinových, z rýhovaného plechu nebo betonových včetně poklopů nebo mříží_x000D_
 plochy do 0,6 m2</t>
  </si>
  <si>
    <t>801-3</t>
  </si>
  <si>
    <t>126,28559+1346,3538+142,7951+4,76772</t>
  </si>
  <si>
    <t>979082213R00</t>
  </si>
  <si>
    <t>Vodorovná doprava suti po suchu bez naložení, ale se složením a hrubým urovnáním na vzdálenost do 1 km</t>
  </si>
  <si>
    <t>979082219R00</t>
  </si>
  <si>
    <t>Vodorovná doprava suti po suchu příplatek k ceně za každý další i započatý 1 km přes 1 km</t>
  </si>
  <si>
    <t>1611,909*15</t>
  </si>
  <si>
    <t>979990103R00</t>
  </si>
  <si>
    <t>Poplatek za skládku beton do 30x30 cm</t>
  </si>
  <si>
    <t>POL1_0</t>
  </si>
  <si>
    <t>1611,909-79,2</t>
  </si>
  <si>
    <t>979990112R00</t>
  </si>
  <si>
    <t xml:space="preserve">Poplatek za skládku obalovaný asfalt </t>
  </si>
  <si>
    <t>979082212R00</t>
  </si>
  <si>
    <t>Vodorovná doprava suti po suchu s naložením a se složením na vzdálenost do 50 m</t>
  </si>
  <si>
    <t>Přesun suti</t>
  </si>
  <si>
    <t>POL8_</t>
  </si>
  <si>
    <t>779*0,35</t>
  </si>
  <si>
    <t>odpočet kamenivo : -779*0,15</t>
  </si>
  <si>
    <t>odpočet dlažba : -692*0,06</t>
  </si>
  <si>
    <t>odpočet beton : -19*0,15</t>
  </si>
  <si>
    <t>odpočet kostky : -68*0,15</t>
  </si>
  <si>
    <t>101,23*0,3</t>
  </si>
  <si>
    <t>113106121R00</t>
  </si>
  <si>
    <t>Rozebrání dlažeb, panelů komunikací pro pěší s jakýmkoliv ložem a výplní spár_x000D_
 z betonových nebo kameninových dlaždic nebo tvarovek</t>
  </si>
  <si>
    <t>779-68-19</t>
  </si>
  <si>
    <t>245+534</t>
  </si>
  <si>
    <t>113109315R00</t>
  </si>
  <si>
    <t>Odstranění podkladů nebo krytů z betonu prostého, v ploše jednotlivě do 50 m2, tloušťka vrstvy 150 mm</t>
  </si>
  <si>
    <t>113201111R00</t>
  </si>
  <si>
    <t>Vytrhání obrub chodníkových ležatých</t>
  </si>
  <si>
    <t>10+15+15+16+22+17+18+17+19+11+22+21+13</t>
  </si>
  <si>
    <t>112013OA0</t>
  </si>
  <si>
    <t>KÁCENÍ STROMŮ D KMENE DO 0,5M S ODSTRANĚNÍM PAŘEZŮ, ODVOZ DO 3KM</t>
  </si>
  <si>
    <t>KUS</t>
  </si>
  <si>
    <t>Součtová</t>
  </si>
  <si>
    <t>Agregovaná položka</t>
  </si>
  <si>
    <t>POL2_</t>
  </si>
  <si>
    <t>180402111R00</t>
  </si>
  <si>
    <t>Založení trávníku parkového výsevem v rovině</t>
  </si>
  <si>
    <t>777,6+197,6</t>
  </si>
  <si>
    <t>181301111R00</t>
  </si>
  <si>
    <t>Rozprostření a urovnání ornice v rovině v souvislé ploše přes 500 m2, tloušťka vrstvy do 100 mm</t>
  </si>
  <si>
    <t>s případným nutným přemístěním hromad nebo dočasných skládek na místo potřeby ze vzdálenosti do 30 m, v rovině nebo ve svahu do 1 : 5,</t>
  </si>
  <si>
    <t>185804312R00</t>
  </si>
  <si>
    <t>Zalití rostlin vodou plochy nad 20 m2</t>
  </si>
  <si>
    <t>336*0,05</t>
  </si>
  <si>
    <t>00572400R</t>
  </si>
  <si>
    <t>směs travní parková, pro běžnou zátěž</t>
  </si>
  <si>
    <t>kg</t>
  </si>
  <si>
    <t>336*0,03</t>
  </si>
  <si>
    <t>10364200R</t>
  </si>
  <si>
    <t>ornice pro pozemkové úpravy</t>
  </si>
  <si>
    <t>336*0,1</t>
  </si>
  <si>
    <t>564851111RT2</t>
  </si>
  <si>
    <t>Podklad ze štěrkodrti s rozprostřením a zhutněním frakce 0-32 mm, tloušťka po zhutnění 150 mm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</si>
  <si>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</si>
  <si>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</si>
  <si>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</si>
  <si>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šedá dlažba : 740+22</t>
  </si>
  <si>
    <t>červená reliéfní : 6+9,6</t>
  </si>
  <si>
    <t>596215041R00</t>
  </si>
  <si>
    <t>Kladení zámkové dlažby do drtě tloušťka dlažby 80 mm, tloušťka lože 50 mm</t>
  </si>
  <si>
    <t>šedá dlažba : 180</t>
  </si>
  <si>
    <t>červená reliéfní : 17,6</t>
  </si>
  <si>
    <t>596291111R00</t>
  </si>
  <si>
    <t>Řezání zámkové dlažby tloušťky 60 mm</t>
  </si>
  <si>
    <t>192+3</t>
  </si>
  <si>
    <t>596291113R00</t>
  </si>
  <si>
    <t>Řezání zámkové dlažby tloušťky 80 mm</t>
  </si>
  <si>
    <t>58+2</t>
  </si>
  <si>
    <t>59245110R</t>
  </si>
  <si>
    <t>dlažba betonová dvouvrstvá, skladebná; obdélník; šedá; l = 200 mm; š = 100 mm; tl. 60,0 mm</t>
  </si>
  <si>
    <t>762*1,05</t>
  </si>
  <si>
    <t>592451151R</t>
  </si>
  <si>
    <t>dlažba betonová dvouvrstvá, skladebná; obdélník; dlaždice pro nevidomé; červená; l = 200 mm; š = 100 mm; tl. 60,0 mm</t>
  </si>
  <si>
    <t>15,6*1,05</t>
  </si>
  <si>
    <t>592451158R</t>
  </si>
  <si>
    <t>dlažba betonová dvouvrstvá, skladebná; obdélník; dlaždice pro nevidomé; červená; l = 200 mm; š = 100 mm; tl. 80,0 mm</t>
  </si>
  <si>
    <t>17,6*1,05</t>
  </si>
  <si>
    <t>592451170R</t>
  </si>
  <si>
    <t>dlažba betonová dvouvrstvá; obdélník; šedá; l = 200 mm; š = 100 mm; tl. 80,0 mm</t>
  </si>
  <si>
    <t>180*1,05</t>
  </si>
  <si>
    <t>899431111R00</t>
  </si>
  <si>
    <t>Výšková úprava uličního vstupu nebo vpustě do 20 cm zvýšením krytu šoupěte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</si>
  <si>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</si>
  <si>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</si>
  <si>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</si>
  <si>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190+221+65+12+12+204</t>
  </si>
  <si>
    <t>59217421R</t>
  </si>
  <si>
    <t>obrubník chodníkový materiál beton; l = 1000,0 mm; š = 100,0 mm; h = 250,0 mm; barva šedá</t>
  </si>
  <si>
    <t>204*1,01</t>
  </si>
  <si>
    <t>59217472R</t>
  </si>
  <si>
    <t>obrubník silniční materiál beton; l = 1000,0 mm; š = 150,0 mm; h = 250,0 mm; barva šedá</t>
  </si>
  <si>
    <t>221*1,01</t>
  </si>
  <si>
    <t>190*1,01</t>
  </si>
  <si>
    <t>59217476R</t>
  </si>
  <si>
    <t>obrubník silniční nájezdový; materiál beton; l = 1000,0 mm; š = 150,0 mm; h = 150,0 mm; barva šedá</t>
  </si>
  <si>
    <t>(6+8+4+4+4+4+8+6+4+10+6)*1,01</t>
  </si>
  <si>
    <t>59217480R</t>
  </si>
  <si>
    <t>obrubník silniční přechodový levý; materiál beton; l = 1000,0 mm; š = 150,0 mm; výškový rozsah h = 150 až 250 mm; barva šedá</t>
  </si>
  <si>
    <t>12*1,01</t>
  </si>
  <si>
    <t>59217481R</t>
  </si>
  <si>
    <t>obrubník silniční přechodový pravý; materiál beton; l = 1000,0 mm; š = 150,0 mm; výškový rozsah h = 150 až 250 mm; barva šedá</t>
  </si>
  <si>
    <t>966006215R00</t>
  </si>
  <si>
    <t>Odstranění svislých dopr. značek včetně demontáže sloupků z AL patek</t>
  </si>
  <si>
    <t>s odklizením materiálu na skládku na vzdálenost do 20 m nebo s naložením na dopravní prostředek</t>
  </si>
  <si>
    <t>998223011R00</t>
  </si>
  <si>
    <t>Přesun hmot pozemních komunikací, kryt dlážděný jakékoliv délky objektu</t>
  </si>
  <si>
    <t>0,08816+56,12208+381,0744+217,14167+183,54112</t>
  </si>
  <si>
    <t>435,282*15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</si>
  <si>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</si>
  <si>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</si>
  <si>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</si>
  <si>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výkop pro přípojky : 24*1,75*0,8</t>
  </si>
  <si>
    <t>výkop pro UV : 8*(1*1*1,5)</t>
  </si>
  <si>
    <t>132201219R00</t>
  </si>
  <si>
    <t xml:space="preserve">Hloubení rýh šířky přes 60 do 200 cm příplatek za lepivost, v hornině 3,  </t>
  </si>
  <si>
    <t>45,6*0,3</t>
  </si>
  <si>
    <t>po suchu, bez naložení výkopku, avšak se složením bez rozhrnutí, zpáteční cesta vozidla.</t>
  </si>
  <si>
    <t>POL1_1</t>
  </si>
  <si>
    <t>161101101R00</t>
  </si>
  <si>
    <t>Svislé přemístění výkopku z hor.1-4 do 2,5 m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</si>
  <si>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</si>
  <si>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</si>
  <si>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</si>
  <si>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</si>
  <si>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obsyp : -9,612</t>
  </si>
  <si>
    <t>lože : -2,856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</si>
  <si>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</si>
  <si>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</si>
  <si>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</si>
  <si>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0,4005*24</t>
  </si>
  <si>
    <t>583314004R</t>
  </si>
  <si>
    <t>kamenivo přírodní těžené frakce 4,0 až 8,0 mm; třída B; Jihomoravský kraj</t>
  </si>
  <si>
    <t>9,612*1,6*1,01</t>
  </si>
  <si>
    <t>58337345R</t>
  </si>
  <si>
    <t>štěrkopísek frakce 0,0 až 32,0 mm; třída C</t>
  </si>
  <si>
    <t>21,132*1,8*1,01</t>
  </si>
  <si>
    <t>451541111R00</t>
  </si>
  <si>
    <t>Lože pod potrubí, stoky a drobné objekty ze štěrkodrtě 0÷63 mm</t>
  </si>
  <si>
    <t>v otevřeném výkopu,</t>
  </si>
  <si>
    <t>uv : 8*(1*6*0,1)</t>
  </si>
  <si>
    <t>451572111R00</t>
  </si>
  <si>
    <t>Lože pod potrubí, stoky a drobné objekty z kameniva drobného těženého 0÷4 mm</t>
  </si>
  <si>
    <t>0,119*24</t>
  </si>
  <si>
    <t>871313121R00</t>
  </si>
  <si>
    <t>Montáž potrubí z trub z plastů těsněných gumovým kroužkem  DN 150 mm</t>
  </si>
  <si>
    <t>v otevřeném výkopu ve sklonu do 20 %,</t>
  </si>
  <si>
    <t>877313123R00</t>
  </si>
  <si>
    <t>Montáž tvarovek na potrubí z trub z plastů těsněných gumovým kroužkem jednoosých DN 150 mm</t>
  </si>
  <si>
    <t>286111901R</t>
  </si>
  <si>
    <t>trubka plastová kanalizační PVC; hladká, s hrdlem; Sn 12 kN/m2; D = 160,0 mm; s = 5,50 mm; l = 1 000,0 mm</t>
  </si>
  <si>
    <t>24*1,03</t>
  </si>
  <si>
    <t>28650661R</t>
  </si>
  <si>
    <t>koleno PVC-U; 45,0 °; D = 160,0 mm; hladké, s 1 hrdlem</t>
  </si>
  <si>
    <t>16*1,015</t>
  </si>
  <si>
    <t>894411020RBF</t>
  </si>
  <si>
    <t>Šachty z betonových dílců vpusť uliční z dílců DN 450_x000D_
 s kalovým košem, hloubka 1,64 m, s výtokem DN 200, litinová mříž 500 x 500 mm 40 t</t>
  </si>
  <si>
    <t>AP-HSV</t>
  </si>
  <si>
    <t>kanalizační, obložením dna betonem C 25/30 z cementu portlandského nebo struskoportlandského, podkladní prstenec z prostého betonu C -/7,5 pod poklop do výšky 10 cm, dodávka a osazení poklopu litinového kruhového včetně rámu.</t>
  </si>
  <si>
    <t>Uliční vpusť bude vybavena zápachovou uzávěrkou.</t>
  </si>
  <si>
    <t>998276101R00</t>
  </si>
  <si>
    <t>Přesun hmot pro trubní vedení z trub plastových nebo sklolaminátových v otevřeném výkopu</t>
  </si>
  <si>
    <t>Přesun hmot</t>
  </si>
  <si>
    <t>POL7_</t>
  </si>
  <si>
    <t>vodovodu nebo kanalizace ražené nebo hloubené (827 1.1, 827 1.9, 827 2.1, 827 2.9), drobných objektů</t>
  </si>
  <si>
    <t>na vzdálenost 15 m od hrany výkopu nebo od okraje šachty</t>
  </si>
  <si>
    <t>593*0,35</t>
  </si>
  <si>
    <t>207,55*0,3</t>
  </si>
  <si>
    <t>207,55*5</t>
  </si>
  <si>
    <t>351+4</t>
  </si>
  <si>
    <t>59248130R</t>
  </si>
  <si>
    <t>dlažba betonová čtverec; dlaždice zatravňovací; šedá; l = 213 mm; skladebná délka 235 mm; š = 213 mm; tl. 80,0 mm; podíl otevřené plochy 10,0 %</t>
  </si>
  <si>
    <t xml:space="preserve">m2    </t>
  </si>
  <si>
    <t>593*1,05</t>
  </si>
  <si>
    <t>351*1,01</t>
  </si>
  <si>
    <t>485,664+60,76205+83,11083</t>
  </si>
  <si>
    <t>001-JNDS-VO</t>
  </si>
  <si>
    <t>zinkovaný stožárJB 8 s obloukovým výložníkem, postavený</t>
  </si>
  <si>
    <t xml:space="preserve">ks    </t>
  </si>
  <si>
    <t>002-JNDS-VO</t>
  </si>
  <si>
    <t>výbojkové svítidlo 150 W</t>
  </si>
  <si>
    <t>003-JNDS-VO</t>
  </si>
  <si>
    <t>elektrovýzbroj 1okr., vč. Montáže, zapojení</t>
  </si>
  <si>
    <t>004-JNDS-VO</t>
  </si>
  <si>
    <t>výstražná folie</t>
  </si>
  <si>
    <t xml:space="preserve">m     </t>
  </si>
  <si>
    <t>005-JNDS-VO</t>
  </si>
  <si>
    <t>kabel CYKY 4x16, vč. pokládky</t>
  </si>
  <si>
    <t>007-JNDS-VO</t>
  </si>
  <si>
    <t>zemnící pasovina, vč. Pokládky</t>
  </si>
  <si>
    <t>008-JNDS-VO</t>
  </si>
  <si>
    <t>výkop/zához kabel.trasy 35/80, vč. chrániček ohebných  63mm</t>
  </si>
  <si>
    <t>009-JNDS-VO</t>
  </si>
  <si>
    <t>koruflex 90, vč. chrániček ohebných  63mm</t>
  </si>
  <si>
    <t>010-JNDS-VO</t>
  </si>
  <si>
    <t>kompl</t>
  </si>
  <si>
    <t>011-JNDS-VO</t>
  </si>
  <si>
    <t>Práce z montážní plošiny</t>
  </si>
  <si>
    <t xml:space="preserve">hod   </t>
  </si>
  <si>
    <t>012-JNDS-VO</t>
  </si>
  <si>
    <t>Dokončovací práce, úprava místa napojení</t>
  </si>
  <si>
    <t>013-JNDS-VO</t>
  </si>
  <si>
    <t>Demontáže/přeložení stávajících sloupů veřejného osvětlení</t>
  </si>
  <si>
    <t>demontáž+likvidace : 3</t>
  </si>
  <si>
    <t>přeložení : 2</t>
  </si>
  <si>
    <t>100*0,5*0,6</t>
  </si>
  <si>
    <t>30*0,3</t>
  </si>
  <si>
    <t>30*5</t>
  </si>
  <si>
    <t>230191029R00</t>
  </si>
  <si>
    <t>Uložení chráničky ve výkopu PE 160x14,6 mm</t>
  </si>
  <si>
    <t>Součástí položky je dodávka a provedení podsypu a obsypu  chráničky.</t>
  </si>
  <si>
    <t>085-QIM</t>
  </si>
  <si>
    <t>M+D plastová chránička podélně půlená AROT DN160, délka 1 m</t>
  </si>
  <si>
    <t>PRÁCE BUDOU PROVÁDĚNY PRACOVNÍKY SPOLEČNOSTI CETIN U KTERÝCH BUDOU PŘEDMĚTNÉ PRÁCE OBJEDNÁNY!</t>
  </si>
  <si>
    <t>460030001R00</t>
  </si>
  <si>
    <t>Sejmutí ornice vrstvy do 15 cm se zeminou tř.1</t>
  </si>
  <si>
    <t xml:space="preserve">207*0.15záhony svrchni vrstva : </t>
  </si>
  <si>
    <t>31,05</t>
  </si>
  <si>
    <t>183403132R00</t>
  </si>
  <si>
    <t>Obdělání půdy rytím do 20 cm hor. 3, v rovině</t>
  </si>
  <si>
    <t xml:space="preserve">207záhony : </t>
  </si>
  <si>
    <t xml:space="preserve">26+16,6zatravnění : </t>
  </si>
  <si>
    <t>249,6</t>
  </si>
  <si>
    <t>183403113R00</t>
  </si>
  <si>
    <t>Obdělání půdy frézováním v rovině</t>
  </si>
  <si>
    <t>183403153R00</t>
  </si>
  <si>
    <t>Obdělání půdy hrabáním, v rovině</t>
  </si>
  <si>
    <t>185802112R00</t>
  </si>
  <si>
    <t>Hnojení kompostem nebo hnojem v rovině</t>
  </si>
  <si>
    <t xml:space="preserve">249,6*0,1 : </t>
  </si>
  <si>
    <t>24,96</t>
  </si>
  <si>
    <t>103111002</t>
  </si>
  <si>
    <t>Zahradnický kompost katrovaný</t>
  </si>
  <si>
    <t xml:space="preserve">250*0,1 : </t>
  </si>
  <si>
    <t>25</t>
  </si>
  <si>
    <t>184802111R00</t>
  </si>
  <si>
    <t>Chem. odplevelení před založ. postřikem, v rovině</t>
  </si>
  <si>
    <t xml:space="preserve">(207+26+16,6)*22 x odplevelení celé plochy : </t>
  </si>
  <si>
    <t>499,2</t>
  </si>
  <si>
    <t>183403161R00</t>
  </si>
  <si>
    <t>Obdělání půdy válením, v rovině</t>
  </si>
  <si>
    <t>183101221R00</t>
  </si>
  <si>
    <t>Hloub. jamek s výměnou 50% půdy do 1 m3 sv.1:5</t>
  </si>
  <si>
    <t>10371500R</t>
  </si>
  <si>
    <t>Substrát strukturní pro stromy</t>
  </si>
  <si>
    <t>POL3_0</t>
  </si>
  <si>
    <t xml:space="preserve">30*1*1*0,5*0,550% výměna z jam 1x1x0,5m : </t>
  </si>
  <si>
    <t>7,5</t>
  </si>
  <si>
    <t>184102116R00</t>
  </si>
  <si>
    <t>Výsadba dřevin s balem D do 80 cm, v rovině</t>
  </si>
  <si>
    <t>02656048R</t>
  </si>
  <si>
    <t>Prunus hillieri 'Spire', alejový strom, OK 16-18, 3xp, výška nasazení min.220, arbotaška</t>
  </si>
  <si>
    <t>02656038R</t>
  </si>
  <si>
    <t>Carpinus betulus ´Lucas´- alejový strom, OK 16-18, 3xp, výška nasazení min.220, arbotaška</t>
  </si>
  <si>
    <t>184901112R00</t>
  </si>
  <si>
    <t>Osazení kůlů k dřevině s uvázáním, dl. kůlů do 3 m</t>
  </si>
  <si>
    <t xml:space="preserve">30*3 : </t>
  </si>
  <si>
    <t>90</t>
  </si>
  <si>
    <t>60850015R</t>
  </si>
  <si>
    <t>Kůl vyvazovací impregnovaný 250 x 6 cm</t>
  </si>
  <si>
    <t xml:space="preserve">frézovaný válec délka 250 cm průměr 6 cm 1 x fazeta 1 x špice vakuotlaková impregnace - zelená : </t>
  </si>
  <si>
    <t>608500302R</t>
  </si>
  <si>
    <t>Příčka spojovací ke kůlům impregnovaná 50 x 7 cm</t>
  </si>
  <si>
    <t xml:space="preserve">30*9vysoké kotvení : </t>
  </si>
  <si>
    <t xml:space="preserve">spojovací příčka k vyvazovacím kůlům frézovaný půlválec délka 50 cm průměr 7 cm vakuotlaková impregnace - zelená : </t>
  </si>
  <si>
    <t>270</t>
  </si>
  <si>
    <t>70836140.AR</t>
  </si>
  <si>
    <t>Popruh jednovrstvý polypropylen šíře 40 mm</t>
  </si>
  <si>
    <t xml:space="preserve">30*3*0,6 : </t>
  </si>
  <si>
    <t xml:space="preserve">315703040740/01  tkací vazba: jednovrstvá, plátno materiál: polypropylen provedení jednobarevné, hnědá bez úpravy : </t>
  </si>
  <si>
    <t>54</t>
  </si>
  <si>
    <t>184501111RA</t>
  </si>
  <si>
    <t>Ochranný nátěr kmene s trvanlivostí min. 7 let, včetně materiálu</t>
  </si>
  <si>
    <t xml:space="preserve">2*0,1*30 : </t>
  </si>
  <si>
    <t xml:space="preserve">speciální hmota určená přímo pro ochranu dřevin : </t>
  </si>
  <si>
    <t>6</t>
  </si>
  <si>
    <t>183101112R00</t>
  </si>
  <si>
    <t>Hloub. jamek bez výměny půdy do 0,02 m3, svah 1:5</t>
  </si>
  <si>
    <t xml:space="preserve">250trávy : </t>
  </si>
  <si>
    <t xml:space="preserve">836keře : </t>
  </si>
  <si>
    <t>1086</t>
  </si>
  <si>
    <t>184102112R00</t>
  </si>
  <si>
    <t>Výsadba dřevin s balem D do 30 cm, v rovině</t>
  </si>
  <si>
    <t>0266213212</t>
  </si>
  <si>
    <t>Keře v kontejneru v. 30-40 cm, 2 l</t>
  </si>
  <si>
    <t xml:space="preserve">velikost 30-40 cm kontejner o objemu 2 l, viz seznam : </t>
  </si>
  <si>
    <t>836</t>
  </si>
  <si>
    <t>183204116R00</t>
  </si>
  <si>
    <t>Výsadba květin hrnkovaných, květináč do 25 cm</t>
  </si>
  <si>
    <t>026100112</t>
  </si>
  <si>
    <t>Okrasné trávy ko min 2l - větší - viz seznam v PD</t>
  </si>
  <si>
    <t xml:space="preserve">při výsadbě + 2 opakování : </t>
  </si>
  <si>
    <t xml:space="preserve">0,07*30*3 stromy 70 l : </t>
  </si>
  <si>
    <t xml:space="preserve">0,02*836*3keře 20l : </t>
  </si>
  <si>
    <t xml:space="preserve">0,01*250*3trávy 10l : </t>
  </si>
  <si>
    <t>63,96</t>
  </si>
  <si>
    <t>185851111R00</t>
  </si>
  <si>
    <t>Dovoz vody pro zálivku rostlin do 6 km</t>
  </si>
  <si>
    <t>08211320R</t>
  </si>
  <si>
    <t>Voda pitná - vodné</t>
  </si>
  <si>
    <t>185802114R00</t>
  </si>
  <si>
    <t>Hnojení umělým hnojivem k rostlinám v rovině</t>
  </si>
  <si>
    <t>10391505.AR</t>
  </si>
  <si>
    <t>TerraCottem fyzikální půdní kondicionér po 20 kg</t>
  </si>
  <si>
    <t xml:space="preserve">0,20*30200 g stromy : </t>
  </si>
  <si>
    <t xml:space="preserve">zvyšuje vodní retenční kapacitu půdy a přístupnost hnojiv, zlepšuje půdní struktury, omezuje účinky přesazovacího šoku. Vhodný pro použití v degradovaných nebo problematických půdách. Půdní kondicionér se musí smíchat s růstovým médiem do kořenové zóny. : </t>
  </si>
  <si>
    <t>25191161R</t>
  </si>
  <si>
    <t>Hnojivo - pomalu rozpustné tablety, dávkování dle výrobce</t>
  </si>
  <si>
    <t xml:space="preserve">8*0,01*3080g stromy : </t>
  </si>
  <si>
    <t xml:space="preserve">2*0,01*83620g keře : </t>
  </si>
  <si>
    <t xml:space="preserve">0,01*25010 g trávy : </t>
  </si>
  <si>
    <t>21,62</t>
  </si>
  <si>
    <t xml:space="preserve">včetně první seče : </t>
  </si>
  <si>
    <t xml:space="preserve">V položce nejsou zakalkulovány náklady na vypletí a zalévání. : </t>
  </si>
  <si>
    <t>42,6</t>
  </si>
  <si>
    <t>Směs travní parková I. běžná zátěž PROFI</t>
  </si>
  <si>
    <t xml:space="preserve">42,6*0,03 : </t>
  </si>
  <si>
    <t xml:space="preserve">;ztratné 10%; 0,1278 : </t>
  </si>
  <si>
    <t xml:space="preserve">pro běžnou zátěž  balení 25 kg obj. č. 4417 : </t>
  </si>
  <si>
    <t>1,4058</t>
  </si>
  <si>
    <t>184921093R00</t>
  </si>
  <si>
    <t>Mulčování rostlin tl. do 0,1 m rovina</t>
  </si>
  <si>
    <t>10391101</t>
  </si>
  <si>
    <t>borka drcená mulčovací</t>
  </si>
  <si>
    <t xml:space="preserve">207*0.1keře : </t>
  </si>
  <si>
    <t xml:space="preserve">;ztratné 5%; 1,035 : </t>
  </si>
  <si>
    <t>21,735</t>
  </si>
  <si>
    <t>185804214R00</t>
  </si>
  <si>
    <t>Vypletí dřevin ve skupinách v rovině</t>
  </si>
  <si>
    <t xml:space="preserve">207keře : </t>
  </si>
  <si>
    <t>207</t>
  </si>
  <si>
    <t>185804215R00</t>
  </si>
  <si>
    <t>Vypletí trávníku po výsevu v rovině</t>
  </si>
  <si>
    <t xml:space="preserve">26+16,6 : </t>
  </si>
  <si>
    <t>998231311R00</t>
  </si>
  <si>
    <t>Přesun hmot pro sadovnické a krajin. úpravy do 5km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</si>
</sst>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2" t="s">
        <v>39</v>
      </c>
      <c r="B2" s="72"/>
      <c r="C2" s="72"/>
      <c r="D2" s="72"/>
      <c r="E2" s="72"/>
      <c r="F2" s="72"/>
      <c r="G2" s="72"/>
    </row>
  </sheetData>
  <sheetProtection algorithmName="SHA-512" hashValue="bpq1Ua8E0AQZM1W6iVUhub4AUp/F8YyOOPlZ9vPccofO4tJO8E2yr9Hc6vkftKBoVEn+6Onl0p4V8v7COdhXkg==" saltValue="Z6CZOj+q4oWi6UhyR/LUw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0"/>
  <sheetViews>
    <sheetView showGridLines="0" topLeftCell="B25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0" customWidth="1"/>
    <col min="4" max="4" width="13" style="50" customWidth="1"/>
    <col min="5" max="5" width="9.6640625" style="50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6" t="s">
        <v>36</v>
      </c>
      <c r="B1" s="73" t="s">
        <v>41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5">
      <c r="A2" s="2"/>
      <c r="B2" s="104" t="s">
        <v>22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1"/>
    </row>
    <row r="3" spans="1:15" ht="27" hidden="1" customHeight="1" x14ac:dyDescent="0.25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5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5">
      <c r="A5" s="2"/>
      <c r="B5" s="30" t="s">
        <v>42</v>
      </c>
      <c r="D5" s="120" t="s">
        <v>45</v>
      </c>
      <c r="E5" s="87"/>
      <c r="F5" s="87"/>
      <c r="G5" s="87"/>
      <c r="H5" s="18" t="s">
        <v>40</v>
      </c>
      <c r="I5" s="124" t="s">
        <v>49</v>
      </c>
      <c r="J5" s="8"/>
    </row>
    <row r="6" spans="1:15" ht="15.75" customHeight="1" x14ac:dyDescent="0.25">
      <c r="A6" s="2"/>
      <c r="B6" s="27"/>
      <c r="C6" s="52"/>
      <c r="D6" s="121" t="s">
        <v>46</v>
      </c>
      <c r="E6" s="88"/>
      <c r="F6" s="88"/>
      <c r="G6" s="88"/>
      <c r="H6" s="18" t="s">
        <v>34</v>
      </c>
      <c r="I6" s="124" t="s">
        <v>50</v>
      </c>
      <c r="J6" s="8"/>
    </row>
    <row r="7" spans="1:15" ht="15.75" customHeight="1" x14ac:dyDescent="0.25">
      <c r="A7" s="2"/>
      <c r="B7" s="28"/>
      <c r="C7" s="53"/>
      <c r="D7" s="123" t="s">
        <v>48</v>
      </c>
      <c r="E7" s="122" t="s">
        <v>47</v>
      </c>
      <c r="F7" s="89"/>
      <c r="G7" s="89"/>
      <c r="H7" s="23"/>
      <c r="I7" s="22"/>
      <c r="J7" s="33"/>
    </row>
    <row r="8" spans="1:15" ht="24" hidden="1" customHeight="1" x14ac:dyDescent="0.25">
      <c r="A8" s="2"/>
      <c r="B8" s="30" t="s">
        <v>20</v>
      </c>
      <c r="D8" s="125" t="s">
        <v>51</v>
      </c>
      <c r="H8" s="18" t="s">
        <v>40</v>
      </c>
      <c r="I8" s="124" t="s">
        <v>55</v>
      </c>
      <c r="J8" s="8"/>
    </row>
    <row r="9" spans="1:15" ht="15.75" hidden="1" customHeight="1" x14ac:dyDescent="0.25">
      <c r="A9" s="2"/>
      <c r="B9" s="2"/>
      <c r="D9" s="125" t="s">
        <v>52</v>
      </c>
      <c r="H9" s="18" t="s">
        <v>34</v>
      </c>
      <c r="I9" s="124" t="s">
        <v>56</v>
      </c>
      <c r="J9" s="8"/>
    </row>
    <row r="10" spans="1:15" ht="15.75" hidden="1" customHeight="1" x14ac:dyDescent="0.25">
      <c r="A10" s="2"/>
      <c r="B10" s="34"/>
      <c r="C10" s="53"/>
      <c r="D10" s="123" t="s">
        <v>54</v>
      </c>
      <c r="E10" s="126" t="s">
        <v>53</v>
      </c>
      <c r="F10" s="23"/>
      <c r="G10" s="14"/>
      <c r="H10" s="14"/>
      <c r="I10" s="35"/>
      <c r="J10" s="33"/>
    </row>
    <row r="11" spans="1:15" ht="24" customHeight="1" x14ac:dyDescent="0.25">
      <c r="A11" s="2"/>
      <c r="B11" s="30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5">
      <c r="A12" s="2"/>
      <c r="B12" s="27"/>
      <c r="C12" s="52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5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5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5">
      <c r="A15" s="2"/>
      <c r="B15" s="34" t="s">
        <v>32</v>
      </c>
      <c r="C15" s="57"/>
      <c r="D15" s="51"/>
      <c r="E15" s="82"/>
      <c r="F15" s="82"/>
      <c r="G15" s="83"/>
      <c r="H15" s="83"/>
      <c r="I15" s="83" t="s">
        <v>29</v>
      </c>
      <c r="J15" s="84"/>
    </row>
    <row r="16" spans="1:15" ht="23.25" customHeight="1" x14ac:dyDescent="0.25">
      <c r="A16" s="194" t="s">
        <v>24</v>
      </c>
      <c r="B16" s="37" t="s">
        <v>24</v>
      </c>
      <c r="C16" s="58"/>
      <c r="D16" s="59"/>
      <c r="E16" s="79"/>
      <c r="F16" s="80"/>
      <c r="G16" s="79"/>
      <c r="H16" s="80"/>
      <c r="I16" s="79">
        <f>SUMIF(F63:F86,A16,I63:I86)+SUMIF(F63:F86,"PSU",I63:I86)</f>
        <v>0</v>
      </c>
      <c r="J16" s="81"/>
    </row>
    <row r="17" spans="1:10" ht="23.25" customHeight="1" x14ac:dyDescent="0.25">
      <c r="A17" s="194" t="s">
        <v>25</v>
      </c>
      <c r="B17" s="37" t="s">
        <v>25</v>
      </c>
      <c r="C17" s="58"/>
      <c r="D17" s="59"/>
      <c r="E17" s="79"/>
      <c r="F17" s="80"/>
      <c r="G17" s="79"/>
      <c r="H17" s="80"/>
      <c r="I17" s="79">
        <f>SUMIF(F63:F86,A17,I63:I86)</f>
        <v>0</v>
      </c>
      <c r="J17" s="81"/>
    </row>
    <row r="18" spans="1:10" ht="23.25" customHeight="1" x14ac:dyDescent="0.25">
      <c r="A18" s="194" t="s">
        <v>26</v>
      </c>
      <c r="B18" s="37" t="s">
        <v>26</v>
      </c>
      <c r="C18" s="58"/>
      <c r="D18" s="59"/>
      <c r="E18" s="79"/>
      <c r="F18" s="80"/>
      <c r="G18" s="79"/>
      <c r="H18" s="80"/>
      <c r="I18" s="79">
        <f>SUMIF(F63:F86,A18,I63:I86)</f>
        <v>0</v>
      </c>
      <c r="J18" s="81"/>
    </row>
    <row r="19" spans="1:10" ht="23.25" customHeight="1" x14ac:dyDescent="0.25">
      <c r="A19" s="194" t="s">
        <v>132</v>
      </c>
      <c r="B19" s="37" t="s">
        <v>27</v>
      </c>
      <c r="C19" s="58"/>
      <c r="D19" s="59"/>
      <c r="E19" s="79"/>
      <c r="F19" s="80"/>
      <c r="G19" s="79"/>
      <c r="H19" s="80"/>
      <c r="I19" s="79">
        <f>SUMIF(F63:F86,A19,I63:I86)</f>
        <v>0</v>
      </c>
      <c r="J19" s="81"/>
    </row>
    <row r="20" spans="1:10" ht="23.25" customHeight="1" x14ac:dyDescent="0.25">
      <c r="A20" s="194" t="s">
        <v>133</v>
      </c>
      <c r="B20" s="37" t="s">
        <v>28</v>
      </c>
      <c r="C20" s="58"/>
      <c r="D20" s="59"/>
      <c r="E20" s="79"/>
      <c r="F20" s="80"/>
      <c r="G20" s="79"/>
      <c r="H20" s="80"/>
      <c r="I20" s="79">
        <f>SUMIF(F63:F86,A20,I63:I86)</f>
        <v>0</v>
      </c>
      <c r="J20" s="81"/>
    </row>
    <row r="21" spans="1:10" ht="23.25" customHeight="1" x14ac:dyDescent="0.25">
      <c r="A21" s="2"/>
      <c r="B21" s="47" t="s">
        <v>29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5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5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91">
        <f>A23</f>
        <v>0</v>
      </c>
      <c r="H24" s="92"/>
      <c r="I24" s="92"/>
      <c r="J24" s="39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5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76">
        <f>A25</f>
        <v>0</v>
      </c>
      <c r="H26" s="77"/>
      <c r="I26" s="77"/>
      <c r="J26" s="36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3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85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5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3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5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5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5">
      <c r="A39" s="135">
        <v>1</v>
      </c>
      <c r="B39" s="145" t="s">
        <v>57</v>
      </c>
      <c r="C39" s="146"/>
      <c r="D39" s="146"/>
      <c r="E39" s="146"/>
      <c r="F39" s="147">
        <f>'SO 000 01 Pol'!AE37+'SO 000 01 P1'!AE42+'SO 102 01 Pol'!AE85+'SO 102 02 Pol'!AE107+'SO 102 05 Pol'!AE62+'SO 104 01 Pol'!AE48+'SO 401 01 Pol'!AE24+'SO 402 01 Pol'!AE29+'SO 700 1 Pol'!AE113</f>
        <v>0</v>
      </c>
      <c r="G39" s="148">
        <f>'SO 000 01 Pol'!AF37+'SO 000 01 P1'!AF42+'SO 102 01 Pol'!AF85+'SO 102 02 Pol'!AF107+'SO 102 05 Pol'!AF62+'SO 104 01 Pol'!AF48+'SO 401 01 Pol'!AF24+'SO 402 01 Pol'!AF29+'SO 700 1 Pol'!AF113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5">
      <c r="A40" s="135">
        <v>2</v>
      </c>
      <c r="B40" s="151"/>
      <c r="C40" s="152" t="s">
        <v>58</v>
      </c>
      <c r="D40" s="152"/>
      <c r="E40" s="152"/>
      <c r="F40" s="153"/>
      <c r="G40" s="154"/>
      <c r="H40" s="154">
        <f>(F40*SazbaDPH1/100)+(G40*SazbaDPH2/100)</f>
        <v>0</v>
      </c>
      <c r="I40" s="154"/>
      <c r="J40" s="155"/>
    </row>
    <row r="41" spans="1:10" ht="25.5" customHeight="1" x14ac:dyDescent="0.25">
      <c r="A41" s="135">
        <v>2</v>
      </c>
      <c r="B41" s="151" t="s">
        <v>59</v>
      </c>
      <c r="C41" s="152" t="s">
        <v>60</v>
      </c>
      <c r="D41" s="152"/>
      <c r="E41" s="152"/>
      <c r="F41" s="153">
        <f>'SO 000 01 Pol'!AE37+'SO 000 01 P1'!AE42</f>
        <v>0</v>
      </c>
      <c r="G41" s="154">
        <f>'SO 000 01 Pol'!AF37+'SO 000 01 P1'!AF42</f>
        <v>0</v>
      </c>
      <c r="H41" s="154">
        <f>(F41*SazbaDPH1/100)+(G41*SazbaDPH2/100)</f>
        <v>0</v>
      </c>
      <c r="I41" s="154">
        <f>F41+G41+H41</f>
        <v>0</v>
      </c>
      <c r="J41" s="155" t="str">
        <f>IF(CenaCelkemVypocet=0,"",I41/CenaCelkemVypocet*100)</f>
        <v/>
      </c>
    </row>
    <row r="42" spans="1:10" ht="25.5" customHeight="1" x14ac:dyDescent="0.25">
      <c r="A42" s="135">
        <v>3</v>
      </c>
      <c r="B42" s="156" t="s">
        <v>61</v>
      </c>
      <c r="C42" s="146" t="s">
        <v>62</v>
      </c>
      <c r="D42" s="146"/>
      <c r="E42" s="146"/>
      <c r="F42" s="157">
        <f>'SO 000 01 Pol'!AE37</f>
        <v>0</v>
      </c>
      <c r="G42" s="149">
        <f>'SO 000 01 Pol'!AF37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5">
      <c r="A43" s="135">
        <v>3</v>
      </c>
      <c r="B43" s="156" t="s">
        <v>61</v>
      </c>
      <c r="C43" s="146" t="s">
        <v>63</v>
      </c>
      <c r="D43" s="146"/>
      <c r="E43" s="146"/>
      <c r="F43" s="157">
        <f>'SO 000 01 P1'!AE42</f>
        <v>0</v>
      </c>
      <c r="G43" s="149">
        <f>'SO 000 01 P1'!AF42</f>
        <v>0</v>
      </c>
      <c r="H43" s="149">
        <f>(F43*SazbaDPH1/100)+(G43*SazbaDPH2/100)</f>
        <v>0</v>
      </c>
      <c r="I43" s="149">
        <f>F43+G43+H43</f>
        <v>0</v>
      </c>
      <c r="J43" s="150" t="str">
        <f>IF(CenaCelkemVypocet=0,"",I43/CenaCelkemVypocet*100)</f>
        <v/>
      </c>
    </row>
    <row r="44" spans="1:10" ht="25.5" customHeight="1" x14ac:dyDescent="0.25">
      <c r="A44" s="135">
        <v>2</v>
      </c>
      <c r="B44" s="151" t="s">
        <v>64</v>
      </c>
      <c r="C44" s="152" t="s">
        <v>65</v>
      </c>
      <c r="D44" s="152"/>
      <c r="E44" s="152"/>
      <c r="F44" s="153">
        <f>'SO 102 01 Pol'!AE85+'SO 102 02 Pol'!AE107+'SO 102 05 Pol'!AE62</f>
        <v>0</v>
      </c>
      <c r="G44" s="154">
        <f>'SO 102 01 Pol'!AF85+'SO 102 02 Pol'!AF107+'SO 102 05 Pol'!AF62</f>
        <v>0</v>
      </c>
      <c r="H44" s="154">
        <f>(F44*SazbaDPH1/100)+(G44*SazbaDPH2/100)</f>
        <v>0</v>
      </c>
      <c r="I44" s="154">
        <f>F44+G44+H44</f>
        <v>0</v>
      </c>
      <c r="J44" s="155" t="str">
        <f>IF(CenaCelkemVypocet=0,"",I44/CenaCelkemVypocet*100)</f>
        <v/>
      </c>
    </row>
    <row r="45" spans="1:10" ht="25.5" customHeight="1" x14ac:dyDescent="0.25">
      <c r="A45" s="135">
        <v>3</v>
      </c>
      <c r="B45" s="156" t="s">
        <v>61</v>
      </c>
      <c r="C45" s="146" t="s">
        <v>66</v>
      </c>
      <c r="D45" s="146"/>
      <c r="E45" s="146"/>
      <c r="F45" s="157">
        <f>'SO 102 01 Pol'!AE85</f>
        <v>0</v>
      </c>
      <c r="G45" s="149">
        <f>'SO 102 01 Pol'!AF85</f>
        <v>0</v>
      </c>
      <c r="H45" s="149">
        <f>(F45*SazbaDPH1/100)+(G45*SazbaDPH2/100)</f>
        <v>0</v>
      </c>
      <c r="I45" s="149">
        <f>F45+G45+H45</f>
        <v>0</v>
      </c>
      <c r="J45" s="150" t="str">
        <f>IF(CenaCelkemVypocet=0,"",I45/CenaCelkemVypocet*100)</f>
        <v/>
      </c>
    </row>
    <row r="46" spans="1:10" ht="25.5" customHeight="1" x14ac:dyDescent="0.25">
      <c r="A46" s="135">
        <v>3</v>
      </c>
      <c r="B46" s="156" t="s">
        <v>67</v>
      </c>
      <c r="C46" s="146" t="s">
        <v>68</v>
      </c>
      <c r="D46" s="146"/>
      <c r="E46" s="146"/>
      <c r="F46" s="157">
        <f>'SO 102 02 Pol'!AE107</f>
        <v>0</v>
      </c>
      <c r="G46" s="149">
        <f>'SO 102 02 Pol'!AF107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5">
      <c r="A47" s="135">
        <v>3</v>
      </c>
      <c r="B47" s="156" t="s">
        <v>69</v>
      </c>
      <c r="C47" s="146" t="s">
        <v>70</v>
      </c>
      <c r="D47" s="146"/>
      <c r="E47" s="146"/>
      <c r="F47" s="157">
        <f>'SO 102 05 Pol'!AE62</f>
        <v>0</v>
      </c>
      <c r="G47" s="149">
        <f>'SO 102 05 Pol'!AF62</f>
        <v>0</v>
      </c>
      <c r="H47" s="149">
        <f>(F47*SazbaDPH1/100)+(G47*SazbaDPH2/100)</f>
        <v>0</v>
      </c>
      <c r="I47" s="149">
        <f>F47+G47+H47</f>
        <v>0</v>
      </c>
      <c r="J47" s="150" t="str">
        <f>IF(CenaCelkemVypocet=0,"",I47/CenaCelkemVypocet*100)</f>
        <v/>
      </c>
    </row>
    <row r="48" spans="1:10" ht="25.5" customHeight="1" x14ac:dyDescent="0.25">
      <c r="A48" s="135">
        <v>2</v>
      </c>
      <c r="B48" s="151" t="s">
        <v>71</v>
      </c>
      <c r="C48" s="152" t="s">
        <v>72</v>
      </c>
      <c r="D48" s="152"/>
      <c r="E48" s="152"/>
      <c r="F48" s="153">
        <f>'SO 104 01 Pol'!AE48</f>
        <v>0</v>
      </c>
      <c r="G48" s="154">
        <f>'SO 104 01 Pol'!AF48</f>
        <v>0</v>
      </c>
      <c r="H48" s="154">
        <f>(F48*SazbaDPH1/100)+(G48*SazbaDPH2/100)</f>
        <v>0</v>
      </c>
      <c r="I48" s="154">
        <f>F48+G48+H48</f>
        <v>0</v>
      </c>
      <c r="J48" s="155" t="str">
        <f>IF(CenaCelkemVypocet=0,"",I48/CenaCelkemVypocet*100)</f>
        <v/>
      </c>
    </row>
    <row r="49" spans="1:10" ht="25.5" customHeight="1" x14ac:dyDescent="0.25">
      <c r="A49" s="135">
        <v>3</v>
      </c>
      <c r="B49" s="156" t="s">
        <v>61</v>
      </c>
      <c r="C49" s="146" t="s">
        <v>73</v>
      </c>
      <c r="D49" s="146"/>
      <c r="E49" s="146"/>
      <c r="F49" s="157">
        <f>'SO 104 01 Pol'!AE48</f>
        <v>0</v>
      </c>
      <c r="G49" s="149">
        <f>'SO 104 01 Pol'!AF48</f>
        <v>0</v>
      </c>
      <c r="H49" s="149">
        <f>(F49*SazbaDPH1/100)+(G49*SazbaDPH2/100)</f>
        <v>0</v>
      </c>
      <c r="I49" s="149">
        <f>F49+G49+H49</f>
        <v>0</v>
      </c>
      <c r="J49" s="150" t="str">
        <f>IF(CenaCelkemVypocet=0,"",I49/CenaCelkemVypocet*100)</f>
        <v/>
      </c>
    </row>
    <row r="50" spans="1:10" ht="25.5" customHeight="1" x14ac:dyDescent="0.25">
      <c r="A50" s="135">
        <v>2</v>
      </c>
      <c r="B50" s="151" t="s">
        <v>74</v>
      </c>
      <c r="C50" s="152" t="s">
        <v>75</v>
      </c>
      <c r="D50" s="152"/>
      <c r="E50" s="152"/>
      <c r="F50" s="153">
        <f>'SO 401 01 Pol'!AE24</f>
        <v>0</v>
      </c>
      <c r="G50" s="154">
        <f>'SO 401 01 Pol'!AF24</f>
        <v>0</v>
      </c>
      <c r="H50" s="154">
        <f>(F50*SazbaDPH1/100)+(G50*SazbaDPH2/100)</f>
        <v>0</v>
      </c>
      <c r="I50" s="154">
        <f>F50+G50+H50</f>
        <v>0</v>
      </c>
      <c r="J50" s="155" t="str">
        <f>IF(CenaCelkemVypocet=0,"",I50/CenaCelkemVypocet*100)</f>
        <v/>
      </c>
    </row>
    <row r="51" spans="1:10" ht="25.5" customHeight="1" x14ac:dyDescent="0.25">
      <c r="A51" s="135">
        <v>3</v>
      </c>
      <c r="B51" s="156" t="s">
        <v>61</v>
      </c>
      <c r="C51" s="146" t="s">
        <v>76</v>
      </c>
      <c r="D51" s="146"/>
      <c r="E51" s="146"/>
      <c r="F51" s="157">
        <f>'SO 401 01 Pol'!AE24</f>
        <v>0</v>
      </c>
      <c r="G51" s="149">
        <f>'SO 401 01 Pol'!AF24</f>
        <v>0</v>
      </c>
      <c r="H51" s="149">
        <f>(F51*SazbaDPH1/100)+(G51*SazbaDPH2/100)</f>
        <v>0</v>
      </c>
      <c r="I51" s="149">
        <f>F51+G51+H51</f>
        <v>0</v>
      </c>
      <c r="J51" s="150" t="str">
        <f>IF(CenaCelkemVypocet=0,"",I51/CenaCelkemVypocet*100)</f>
        <v/>
      </c>
    </row>
    <row r="52" spans="1:10" ht="25.5" customHeight="1" x14ac:dyDescent="0.25">
      <c r="A52" s="135">
        <v>2</v>
      </c>
      <c r="B52" s="151" t="s">
        <v>77</v>
      </c>
      <c r="C52" s="152" t="s">
        <v>78</v>
      </c>
      <c r="D52" s="152"/>
      <c r="E52" s="152"/>
      <c r="F52" s="153">
        <f>'SO 402 01 Pol'!AE29</f>
        <v>0</v>
      </c>
      <c r="G52" s="154">
        <f>'SO 402 01 Pol'!AF29</f>
        <v>0</v>
      </c>
      <c r="H52" s="154">
        <f>(F52*SazbaDPH1/100)+(G52*SazbaDPH2/100)</f>
        <v>0</v>
      </c>
      <c r="I52" s="154">
        <f>F52+G52+H52</f>
        <v>0</v>
      </c>
      <c r="J52" s="155" t="str">
        <f>IF(CenaCelkemVypocet=0,"",I52/CenaCelkemVypocet*100)</f>
        <v/>
      </c>
    </row>
    <row r="53" spans="1:10" ht="25.5" customHeight="1" x14ac:dyDescent="0.25">
      <c r="A53" s="135">
        <v>3</v>
      </c>
      <c r="B53" s="156" t="s">
        <v>61</v>
      </c>
      <c r="C53" s="146" t="s">
        <v>79</v>
      </c>
      <c r="D53" s="146"/>
      <c r="E53" s="146"/>
      <c r="F53" s="157">
        <f>'SO 402 01 Pol'!AE29</f>
        <v>0</v>
      </c>
      <c r="G53" s="149">
        <f>'SO 402 01 Pol'!AF29</f>
        <v>0</v>
      </c>
      <c r="H53" s="149">
        <f>(F53*SazbaDPH1/100)+(G53*SazbaDPH2/100)</f>
        <v>0</v>
      </c>
      <c r="I53" s="149">
        <f>F53+G53+H53</f>
        <v>0</v>
      </c>
      <c r="J53" s="150" t="str">
        <f>IF(CenaCelkemVypocet=0,"",I53/CenaCelkemVypocet*100)</f>
        <v/>
      </c>
    </row>
    <row r="54" spans="1:10" ht="25.5" customHeight="1" x14ac:dyDescent="0.25">
      <c r="A54" s="135">
        <v>2</v>
      </c>
      <c r="B54" s="151" t="s">
        <v>80</v>
      </c>
      <c r="C54" s="152" t="s">
        <v>81</v>
      </c>
      <c r="D54" s="152"/>
      <c r="E54" s="152"/>
      <c r="F54" s="153">
        <f>'SO 700 1 Pol'!AE113</f>
        <v>0</v>
      </c>
      <c r="G54" s="154">
        <f>'SO 700 1 Pol'!AF113</f>
        <v>0</v>
      </c>
      <c r="H54" s="154">
        <f>(F54*SazbaDPH1/100)+(G54*SazbaDPH2/100)</f>
        <v>0</v>
      </c>
      <c r="I54" s="154">
        <f>F54+G54+H54</f>
        <v>0</v>
      </c>
      <c r="J54" s="155" t="str">
        <f>IF(CenaCelkemVypocet=0,"",I54/CenaCelkemVypocet*100)</f>
        <v/>
      </c>
    </row>
    <row r="55" spans="1:10" ht="25.5" customHeight="1" x14ac:dyDescent="0.25">
      <c r="A55" s="135">
        <v>3</v>
      </c>
      <c r="B55" s="156" t="s">
        <v>82</v>
      </c>
      <c r="C55" s="146" t="s">
        <v>83</v>
      </c>
      <c r="D55" s="146"/>
      <c r="E55" s="146"/>
      <c r="F55" s="157">
        <f>'SO 700 1 Pol'!AE113</f>
        <v>0</v>
      </c>
      <c r="G55" s="149">
        <f>'SO 700 1 Pol'!AF113</f>
        <v>0</v>
      </c>
      <c r="H55" s="149">
        <f>(F55*SazbaDPH1/100)+(G55*SazbaDPH2/100)</f>
        <v>0</v>
      </c>
      <c r="I55" s="149">
        <f>F55+G55+H55</f>
        <v>0</v>
      </c>
      <c r="J55" s="150" t="str">
        <f>IF(CenaCelkemVypocet=0,"",I55/CenaCelkemVypocet*100)</f>
        <v/>
      </c>
    </row>
    <row r="56" spans="1:10" ht="25.5" customHeight="1" x14ac:dyDescent="0.25">
      <c r="A56" s="135"/>
      <c r="B56" s="158" t="s">
        <v>84</v>
      </c>
      <c r="C56" s="159"/>
      <c r="D56" s="159"/>
      <c r="E56" s="160"/>
      <c r="F56" s="161">
        <f>SUMIF(A39:A55,"=1",F39:F55)</f>
        <v>0</v>
      </c>
      <c r="G56" s="162">
        <f>SUMIF(A39:A55,"=1",G39:G55)</f>
        <v>0</v>
      </c>
      <c r="H56" s="162">
        <f>SUMIF(A39:A55,"=1",H39:H55)</f>
        <v>0</v>
      </c>
      <c r="I56" s="162">
        <f>SUMIF(A39:A55,"=1",I39:I55)</f>
        <v>0</v>
      </c>
      <c r="J56" s="163">
        <f>SUMIF(A39:A55,"=1",J39:J55)</f>
        <v>0</v>
      </c>
    </row>
    <row r="60" spans="1:10" ht="15.6" x14ac:dyDescent="0.3">
      <c r="B60" s="174" t="s">
        <v>86</v>
      </c>
    </row>
    <row r="62" spans="1:10" ht="25.5" customHeight="1" x14ac:dyDescent="0.25">
      <c r="A62" s="176"/>
      <c r="B62" s="179" t="s">
        <v>17</v>
      </c>
      <c r="C62" s="179" t="s">
        <v>5</v>
      </c>
      <c r="D62" s="180"/>
      <c r="E62" s="180"/>
      <c r="F62" s="181" t="s">
        <v>87</v>
      </c>
      <c r="G62" s="181"/>
      <c r="H62" s="181"/>
      <c r="I62" s="181" t="s">
        <v>29</v>
      </c>
      <c r="J62" s="181" t="s">
        <v>0</v>
      </c>
    </row>
    <row r="63" spans="1:10" ht="36.75" customHeight="1" x14ac:dyDescent="0.25">
      <c r="A63" s="177"/>
      <c r="B63" s="182" t="s">
        <v>82</v>
      </c>
      <c r="C63" s="183" t="s">
        <v>88</v>
      </c>
      <c r="D63" s="184"/>
      <c r="E63" s="184"/>
      <c r="F63" s="190" t="s">
        <v>24</v>
      </c>
      <c r="G63" s="191"/>
      <c r="H63" s="191"/>
      <c r="I63" s="191">
        <f>'SO 000 01 P1'!G8+'SO 102 01 Pol'!G8+'SO 102 02 Pol'!G8+'SO 102 05 Pol'!G8+'SO 104 01 Pol'!G8+'SO 402 01 Pol'!G8</f>
        <v>0</v>
      </c>
      <c r="J63" s="188" t="str">
        <f>IF(I87=0,"",I63/I87*100)</f>
        <v/>
      </c>
    </row>
    <row r="64" spans="1:10" ht="36.75" customHeight="1" x14ac:dyDescent="0.25">
      <c r="A64" s="177"/>
      <c r="B64" s="182" t="s">
        <v>89</v>
      </c>
      <c r="C64" s="183" t="s">
        <v>90</v>
      </c>
      <c r="D64" s="184"/>
      <c r="E64" s="184"/>
      <c r="F64" s="190" t="s">
        <v>24</v>
      </c>
      <c r="G64" s="191"/>
      <c r="H64" s="191"/>
      <c r="I64" s="191">
        <f>'SO 102 01 Pol'!G18+'SO 102 02 Pol'!G19</f>
        <v>0</v>
      </c>
      <c r="J64" s="188" t="str">
        <f>IF(I87=0,"",I64/I87*100)</f>
        <v/>
      </c>
    </row>
    <row r="65" spans="1:10" ht="36.75" customHeight="1" x14ac:dyDescent="0.25">
      <c r="A65" s="177"/>
      <c r="B65" s="182" t="s">
        <v>91</v>
      </c>
      <c r="C65" s="183" t="s">
        <v>92</v>
      </c>
      <c r="D65" s="184"/>
      <c r="E65" s="184"/>
      <c r="F65" s="190" t="s">
        <v>24</v>
      </c>
      <c r="G65" s="191"/>
      <c r="H65" s="191"/>
      <c r="I65" s="191">
        <f>'SO 102 01 Pol'!G26</f>
        <v>0</v>
      </c>
      <c r="J65" s="188" t="str">
        <f>IF(I87=0,"",I65/I87*100)</f>
        <v/>
      </c>
    </row>
    <row r="66" spans="1:10" ht="36.75" customHeight="1" x14ac:dyDescent="0.25">
      <c r="A66" s="177"/>
      <c r="B66" s="182" t="s">
        <v>93</v>
      </c>
      <c r="C66" s="183" t="s">
        <v>94</v>
      </c>
      <c r="D66" s="184"/>
      <c r="E66" s="184"/>
      <c r="F66" s="190" t="s">
        <v>24</v>
      </c>
      <c r="G66" s="191"/>
      <c r="H66" s="191"/>
      <c r="I66" s="191">
        <f>'SO 000 01 P1'!G14+'SO 102 01 Pol'!G30+'SO 102 02 Pol'!G32+'SO 102 05 Pol'!G16+'SO 104 01 Pol'!G15+'SO 402 01 Pol'!G15</f>
        <v>0</v>
      </c>
      <c r="J66" s="188" t="str">
        <f>IF(I87=0,"",I66/I87*100)</f>
        <v/>
      </c>
    </row>
    <row r="67" spans="1:10" ht="36.75" customHeight="1" x14ac:dyDescent="0.25">
      <c r="A67" s="177"/>
      <c r="B67" s="182" t="s">
        <v>95</v>
      </c>
      <c r="C67" s="183" t="s">
        <v>96</v>
      </c>
      <c r="D67" s="184"/>
      <c r="E67" s="184"/>
      <c r="F67" s="190" t="s">
        <v>24</v>
      </c>
      <c r="G67" s="191"/>
      <c r="H67" s="191"/>
      <c r="I67" s="191">
        <f>'SO 102 05 Pol'!G23</f>
        <v>0</v>
      </c>
      <c r="J67" s="188" t="str">
        <f>IF(I87=0,"",I67/I87*100)</f>
        <v/>
      </c>
    </row>
    <row r="68" spans="1:10" ht="36.75" customHeight="1" x14ac:dyDescent="0.25">
      <c r="A68" s="177"/>
      <c r="B68" s="182" t="s">
        <v>97</v>
      </c>
      <c r="C68" s="183" t="s">
        <v>98</v>
      </c>
      <c r="D68" s="184"/>
      <c r="E68" s="184"/>
      <c r="F68" s="190" t="s">
        <v>24</v>
      </c>
      <c r="G68" s="191"/>
      <c r="H68" s="191"/>
      <c r="I68" s="191">
        <f>'SO 000 01 P1'!G21+'SO 102 01 Pol'!G38+'SO 102 02 Pol'!G38+'SO 104 01 Pol'!G22+'SO 700 1 Pol'!G8</f>
        <v>0</v>
      </c>
      <c r="J68" s="188" t="str">
        <f>IF(I87=0,"",I68/I87*100)</f>
        <v/>
      </c>
    </row>
    <row r="69" spans="1:10" ht="36.75" customHeight="1" x14ac:dyDescent="0.25">
      <c r="A69" s="177"/>
      <c r="B69" s="182" t="s">
        <v>99</v>
      </c>
      <c r="C69" s="183" t="s">
        <v>100</v>
      </c>
      <c r="D69" s="184"/>
      <c r="E69" s="184"/>
      <c r="F69" s="190" t="s">
        <v>24</v>
      </c>
      <c r="G69" s="191"/>
      <c r="H69" s="191"/>
      <c r="I69" s="191">
        <f>'SO 102 01 Pol'!G42</f>
        <v>0</v>
      </c>
      <c r="J69" s="188" t="str">
        <f>IF(I87=0,"",I69/I87*100)</f>
        <v/>
      </c>
    </row>
    <row r="70" spans="1:10" ht="36.75" customHeight="1" x14ac:dyDescent="0.25">
      <c r="A70" s="177"/>
      <c r="B70" s="182" t="s">
        <v>101</v>
      </c>
      <c r="C70" s="183" t="s">
        <v>102</v>
      </c>
      <c r="D70" s="184"/>
      <c r="E70" s="184"/>
      <c r="F70" s="190" t="s">
        <v>24</v>
      </c>
      <c r="G70" s="191"/>
      <c r="H70" s="191"/>
      <c r="I70" s="191">
        <f>'SO 000 01 P1'!G24</f>
        <v>0</v>
      </c>
      <c r="J70" s="188" t="str">
        <f>IF(I87=0,"",I70/I87*100)</f>
        <v/>
      </c>
    </row>
    <row r="71" spans="1:10" ht="36.75" customHeight="1" x14ac:dyDescent="0.25">
      <c r="A71" s="177"/>
      <c r="B71" s="182" t="s">
        <v>103</v>
      </c>
      <c r="C71" s="183" t="s">
        <v>104</v>
      </c>
      <c r="D71" s="184"/>
      <c r="E71" s="184"/>
      <c r="F71" s="190" t="s">
        <v>24</v>
      </c>
      <c r="G71" s="191"/>
      <c r="H71" s="191"/>
      <c r="I71" s="191">
        <f>'SO 102 05 Pol'!G37</f>
        <v>0</v>
      </c>
      <c r="J71" s="188" t="str">
        <f>IF(I87=0,"",I71/I87*100)</f>
        <v/>
      </c>
    </row>
    <row r="72" spans="1:10" ht="36.75" customHeight="1" x14ac:dyDescent="0.25">
      <c r="A72" s="177"/>
      <c r="B72" s="182" t="s">
        <v>105</v>
      </c>
      <c r="C72" s="183" t="s">
        <v>106</v>
      </c>
      <c r="D72" s="184"/>
      <c r="E72" s="184"/>
      <c r="F72" s="190" t="s">
        <v>24</v>
      </c>
      <c r="G72" s="191"/>
      <c r="H72" s="191"/>
      <c r="I72" s="191">
        <f>'SO 000 01 P1'!G29</f>
        <v>0</v>
      </c>
      <c r="J72" s="188" t="str">
        <f>IF(I87=0,"",I72/I87*100)</f>
        <v/>
      </c>
    </row>
    <row r="73" spans="1:10" ht="36.75" customHeight="1" x14ac:dyDescent="0.25">
      <c r="A73" s="177"/>
      <c r="B73" s="182" t="s">
        <v>107</v>
      </c>
      <c r="C73" s="183" t="s">
        <v>108</v>
      </c>
      <c r="D73" s="184"/>
      <c r="E73" s="184"/>
      <c r="F73" s="190" t="s">
        <v>24</v>
      </c>
      <c r="G73" s="191"/>
      <c r="H73" s="191"/>
      <c r="I73" s="191">
        <f>'SO 000 01 P1'!G31+'SO 102 01 Pol'!G52+'SO 102 02 Pol'!G51+'SO 104 01 Pol'!G25</f>
        <v>0</v>
      </c>
      <c r="J73" s="188" t="str">
        <f>IF(I87=0,"",I73/I87*100)</f>
        <v/>
      </c>
    </row>
    <row r="74" spans="1:10" ht="36.75" customHeight="1" x14ac:dyDescent="0.25">
      <c r="A74" s="177"/>
      <c r="B74" s="182" t="s">
        <v>109</v>
      </c>
      <c r="C74" s="183" t="s">
        <v>110</v>
      </c>
      <c r="D74" s="184"/>
      <c r="E74" s="184"/>
      <c r="F74" s="190" t="s">
        <v>24</v>
      </c>
      <c r="G74" s="191"/>
      <c r="H74" s="191"/>
      <c r="I74" s="191">
        <f>'SO 102 01 Pol'!G59</f>
        <v>0</v>
      </c>
      <c r="J74" s="188" t="str">
        <f>IF(I87=0,"",I74/I87*100)</f>
        <v/>
      </c>
    </row>
    <row r="75" spans="1:10" ht="36.75" customHeight="1" x14ac:dyDescent="0.25">
      <c r="A75" s="177"/>
      <c r="B75" s="182" t="s">
        <v>111</v>
      </c>
      <c r="C75" s="183" t="s">
        <v>112</v>
      </c>
      <c r="D75" s="184"/>
      <c r="E75" s="184"/>
      <c r="F75" s="190" t="s">
        <v>24</v>
      </c>
      <c r="G75" s="191"/>
      <c r="H75" s="191"/>
      <c r="I75" s="191">
        <f>'SO 102 02 Pol'!G54+'SO 104 01 Pol'!G28</f>
        <v>0</v>
      </c>
      <c r="J75" s="188" t="str">
        <f>IF(I87=0,"",I75/I87*100)</f>
        <v/>
      </c>
    </row>
    <row r="76" spans="1:10" ht="36.75" customHeight="1" x14ac:dyDescent="0.25">
      <c r="A76" s="177"/>
      <c r="B76" s="182" t="s">
        <v>113</v>
      </c>
      <c r="C76" s="183" t="s">
        <v>114</v>
      </c>
      <c r="D76" s="184"/>
      <c r="E76" s="184"/>
      <c r="F76" s="190" t="s">
        <v>24</v>
      </c>
      <c r="G76" s="191"/>
      <c r="H76" s="191"/>
      <c r="I76" s="191">
        <f>'SO 102 01 Pol'!G62+'SO 102 02 Pol'!G75</f>
        <v>0</v>
      </c>
      <c r="J76" s="188" t="str">
        <f>IF(I87=0,"",I76/I87*100)</f>
        <v/>
      </c>
    </row>
    <row r="77" spans="1:10" ht="36.75" customHeight="1" x14ac:dyDescent="0.25">
      <c r="A77" s="177"/>
      <c r="B77" s="182" t="s">
        <v>115</v>
      </c>
      <c r="C77" s="183" t="s">
        <v>116</v>
      </c>
      <c r="D77" s="184"/>
      <c r="E77" s="184"/>
      <c r="F77" s="190" t="s">
        <v>24</v>
      </c>
      <c r="G77" s="191"/>
      <c r="H77" s="191"/>
      <c r="I77" s="191">
        <f>'SO 102 05 Pol'!G44</f>
        <v>0</v>
      </c>
      <c r="J77" s="188" t="str">
        <f>IF(I87=0,"",I77/I87*100)</f>
        <v/>
      </c>
    </row>
    <row r="78" spans="1:10" ht="36.75" customHeight="1" x14ac:dyDescent="0.25">
      <c r="A78" s="177"/>
      <c r="B78" s="182" t="s">
        <v>117</v>
      </c>
      <c r="C78" s="183" t="s">
        <v>118</v>
      </c>
      <c r="D78" s="184"/>
      <c r="E78" s="184"/>
      <c r="F78" s="190" t="s">
        <v>24</v>
      </c>
      <c r="G78" s="191"/>
      <c r="H78" s="191"/>
      <c r="I78" s="191">
        <f>'SO 102 05 Pol'!G53</f>
        <v>0</v>
      </c>
      <c r="J78" s="188" t="str">
        <f>IF(I87=0,"",I78/I87*100)</f>
        <v/>
      </c>
    </row>
    <row r="79" spans="1:10" ht="36.75" customHeight="1" x14ac:dyDescent="0.25">
      <c r="A79" s="177"/>
      <c r="B79" s="182" t="s">
        <v>119</v>
      </c>
      <c r="C79" s="183" t="s">
        <v>120</v>
      </c>
      <c r="D79" s="184"/>
      <c r="E79" s="184"/>
      <c r="F79" s="190" t="s">
        <v>24</v>
      </c>
      <c r="G79" s="191"/>
      <c r="H79" s="191"/>
      <c r="I79" s="191">
        <f>'SO 102 02 Pol'!G78+'SO 104 01 Pol'!G35</f>
        <v>0</v>
      </c>
      <c r="J79" s="188" t="str">
        <f>IF(I87=0,"",I79/I87*100)</f>
        <v/>
      </c>
    </row>
    <row r="80" spans="1:10" ht="36.75" customHeight="1" x14ac:dyDescent="0.25">
      <c r="A80" s="177"/>
      <c r="B80" s="182" t="s">
        <v>121</v>
      </c>
      <c r="C80" s="183" t="s">
        <v>122</v>
      </c>
      <c r="D80" s="184"/>
      <c r="E80" s="184"/>
      <c r="F80" s="190" t="s">
        <v>24</v>
      </c>
      <c r="G80" s="191"/>
      <c r="H80" s="191"/>
      <c r="I80" s="191">
        <f>'SO 102 01 Pol'!G67+'SO 102 02 Pol'!G93+'SO 104 01 Pol'!G40</f>
        <v>0</v>
      </c>
      <c r="J80" s="188" t="str">
        <f>IF(I87=0,"",I80/I87*100)</f>
        <v/>
      </c>
    </row>
    <row r="81" spans="1:10" ht="36.75" customHeight="1" x14ac:dyDescent="0.25">
      <c r="A81" s="177"/>
      <c r="B81" s="182" t="s">
        <v>123</v>
      </c>
      <c r="C81" s="183" t="s">
        <v>124</v>
      </c>
      <c r="D81" s="184"/>
      <c r="E81" s="184"/>
      <c r="F81" s="190" t="s">
        <v>24</v>
      </c>
      <c r="G81" s="191"/>
      <c r="H81" s="191"/>
      <c r="I81" s="191">
        <f>'SO 000 01 P1'!G37+'SO 102 01 Pol'!G72+'SO 102 02 Pol'!G96+'SO 102 05 Pol'!G57+'SO 104 01 Pol'!G43</f>
        <v>0</v>
      </c>
      <c r="J81" s="188" t="str">
        <f>IF(I87=0,"",I81/I87*100)</f>
        <v/>
      </c>
    </row>
    <row r="82" spans="1:10" ht="36.75" customHeight="1" x14ac:dyDescent="0.25">
      <c r="A82" s="177"/>
      <c r="B82" s="182" t="s">
        <v>125</v>
      </c>
      <c r="C82" s="183" t="s">
        <v>126</v>
      </c>
      <c r="D82" s="184"/>
      <c r="E82" s="184"/>
      <c r="F82" s="190" t="s">
        <v>26</v>
      </c>
      <c r="G82" s="191"/>
      <c r="H82" s="191"/>
      <c r="I82" s="191">
        <f>'SO 401 01 Pol'!G8</f>
        <v>0</v>
      </c>
      <c r="J82" s="188" t="str">
        <f>IF(I87=0,"",I82/I87*100)</f>
        <v/>
      </c>
    </row>
    <row r="83" spans="1:10" ht="36.75" customHeight="1" x14ac:dyDescent="0.25">
      <c r="A83" s="177"/>
      <c r="B83" s="182" t="s">
        <v>127</v>
      </c>
      <c r="C83" s="183" t="s">
        <v>128</v>
      </c>
      <c r="D83" s="184"/>
      <c r="E83" s="184"/>
      <c r="F83" s="190" t="s">
        <v>26</v>
      </c>
      <c r="G83" s="191"/>
      <c r="H83" s="191"/>
      <c r="I83" s="191">
        <f>'SO 402 01 Pol'!G23</f>
        <v>0</v>
      </c>
      <c r="J83" s="188" t="str">
        <f>IF(I87=0,"",I83/I87*100)</f>
        <v/>
      </c>
    </row>
    <row r="84" spans="1:10" ht="36.75" customHeight="1" x14ac:dyDescent="0.25">
      <c r="A84" s="177"/>
      <c r="B84" s="182" t="s">
        <v>129</v>
      </c>
      <c r="C84" s="183" t="s">
        <v>130</v>
      </c>
      <c r="D84" s="184"/>
      <c r="E84" s="184"/>
      <c r="F84" s="190" t="s">
        <v>131</v>
      </c>
      <c r="G84" s="191"/>
      <c r="H84" s="191"/>
      <c r="I84" s="191">
        <f>'SO 102 01 Pol'!G76+'SO 102 02 Pol'!G100</f>
        <v>0</v>
      </c>
      <c r="J84" s="188" t="str">
        <f>IF(I87=0,"",I84/I87*100)</f>
        <v/>
      </c>
    </row>
    <row r="85" spans="1:10" ht="36.75" customHeight="1" x14ac:dyDescent="0.25">
      <c r="A85" s="177"/>
      <c r="B85" s="182" t="s">
        <v>132</v>
      </c>
      <c r="C85" s="183" t="s">
        <v>27</v>
      </c>
      <c r="D85" s="184"/>
      <c r="E85" s="184"/>
      <c r="F85" s="190" t="s">
        <v>132</v>
      </c>
      <c r="G85" s="191"/>
      <c r="H85" s="191"/>
      <c r="I85" s="191">
        <f>'SO 000 01 Pol'!G8</f>
        <v>0</v>
      </c>
      <c r="J85" s="188" t="str">
        <f>IF(I87=0,"",I85/I87*100)</f>
        <v/>
      </c>
    </row>
    <row r="86" spans="1:10" ht="36.75" customHeight="1" x14ac:dyDescent="0.25">
      <c r="A86" s="177"/>
      <c r="B86" s="182" t="s">
        <v>133</v>
      </c>
      <c r="C86" s="183" t="s">
        <v>28</v>
      </c>
      <c r="D86" s="184"/>
      <c r="E86" s="184"/>
      <c r="F86" s="190" t="s">
        <v>133</v>
      </c>
      <c r="G86" s="191"/>
      <c r="H86" s="191"/>
      <c r="I86" s="191">
        <f>'SO 000 01 Pol'!G23</f>
        <v>0</v>
      </c>
      <c r="J86" s="188" t="str">
        <f>IF(I87=0,"",I86/I87*100)</f>
        <v/>
      </c>
    </row>
    <row r="87" spans="1:10" ht="25.5" customHeight="1" x14ac:dyDescent="0.25">
      <c r="A87" s="178"/>
      <c r="B87" s="185" t="s">
        <v>1</v>
      </c>
      <c r="C87" s="186"/>
      <c r="D87" s="187"/>
      <c r="E87" s="187"/>
      <c r="F87" s="192"/>
      <c r="G87" s="193"/>
      <c r="H87" s="193"/>
      <c r="I87" s="193">
        <f>SUM(I63:I86)</f>
        <v>0</v>
      </c>
      <c r="J87" s="189">
        <f>SUM(J63:J86)</f>
        <v>0</v>
      </c>
    </row>
    <row r="88" spans="1:10" x14ac:dyDescent="0.25">
      <c r="F88" s="133"/>
      <c r="G88" s="133"/>
      <c r="H88" s="133"/>
      <c r="I88" s="133"/>
      <c r="J88" s="134"/>
    </row>
    <row r="89" spans="1:10" x14ac:dyDescent="0.25">
      <c r="F89" s="133"/>
      <c r="G89" s="133"/>
      <c r="H89" s="133"/>
      <c r="I89" s="133"/>
      <c r="J89" s="134"/>
    </row>
    <row r="90" spans="1:10" x14ac:dyDescent="0.25">
      <c r="F90" s="133"/>
      <c r="G90" s="133"/>
      <c r="H90" s="133"/>
      <c r="I90" s="133"/>
      <c r="J90" s="134"/>
    </row>
  </sheetData>
  <sheetProtection algorithmName="SHA-512" hashValue="telP8xnmxewl6dgAMyRW1sfnD7eQuVvI0BQN5Q2MFvOIZ5YuJkc9db18QZ5k9i0eEhztRrKhIdErDqS+1fmzbA==" saltValue="EcuGIgGGMrFe2DSddfhAV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3">
    <mergeCell ref="C85:E85"/>
    <mergeCell ref="C86:E86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54:E54"/>
    <mergeCell ref="C55:E55"/>
    <mergeCell ref="B56:E56"/>
    <mergeCell ref="C63:E63"/>
    <mergeCell ref="C64:E6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0" t="s">
        <v>6</v>
      </c>
      <c r="B1" s="100"/>
      <c r="C1" s="101"/>
      <c r="D1" s="100"/>
      <c r="E1" s="100"/>
      <c r="F1" s="100"/>
      <c r="G1" s="100"/>
    </row>
    <row r="2" spans="1:7" ht="24.9" customHeight="1" x14ac:dyDescent="0.25">
      <c r="A2" s="49" t="s">
        <v>7</v>
      </c>
      <c r="B2" s="48"/>
      <c r="C2" s="102"/>
      <c r="D2" s="102"/>
      <c r="E2" s="102"/>
      <c r="F2" s="102"/>
      <c r="G2" s="103"/>
    </row>
    <row r="3" spans="1:7" ht="24.9" customHeight="1" x14ac:dyDescent="0.25">
      <c r="A3" s="49" t="s">
        <v>8</v>
      </c>
      <c r="B3" s="48"/>
      <c r="C3" s="102"/>
      <c r="D3" s="102"/>
      <c r="E3" s="102"/>
      <c r="F3" s="102"/>
      <c r="G3" s="103"/>
    </row>
    <row r="4" spans="1:7" ht="24.9" customHeight="1" x14ac:dyDescent="0.25">
      <c r="A4" s="49" t="s">
        <v>9</v>
      </c>
      <c r="B4" s="48"/>
      <c r="C4" s="102"/>
      <c r="D4" s="102"/>
      <c r="E4" s="102"/>
      <c r="F4" s="102"/>
      <c r="G4" s="103"/>
    </row>
    <row r="5" spans="1:7" x14ac:dyDescent="0.25">
      <c r="B5" s="4"/>
      <c r="C5" s="5"/>
      <c r="D5" s="6"/>
    </row>
  </sheetData>
  <sheetProtection algorithmName="SHA-512" hashValue="ACEMPkM8Ogr61mX+XhrEJYhqbd776dOogO12gfHlHLswQmdf3M3OL7QUE8wcJfGholeFGxfIKtBlS6s5kbTXlA==" saltValue="8bmNIxb2aRuUvS/YatDWS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C3662-2959-4920-BA89-37C8CAD31E0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134</v>
      </c>
      <c r="B1" s="195"/>
      <c r="C1" s="195"/>
      <c r="D1" s="195"/>
      <c r="E1" s="195"/>
      <c r="F1" s="195"/>
      <c r="G1" s="195"/>
      <c r="AG1" t="s">
        <v>135</v>
      </c>
    </row>
    <row r="2" spans="1:60" ht="25.05" customHeight="1" x14ac:dyDescent="0.25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136</v>
      </c>
    </row>
    <row r="3" spans="1:60" ht="25.05" customHeight="1" x14ac:dyDescent="0.25">
      <c r="A3" s="196" t="s">
        <v>8</v>
      </c>
      <c r="B3" s="48" t="s">
        <v>59</v>
      </c>
      <c r="C3" s="199" t="s">
        <v>60</v>
      </c>
      <c r="D3" s="197"/>
      <c r="E3" s="197"/>
      <c r="F3" s="197"/>
      <c r="G3" s="198"/>
      <c r="AC3" s="175" t="s">
        <v>136</v>
      </c>
      <c r="AG3" t="s">
        <v>137</v>
      </c>
    </row>
    <row r="4" spans="1:60" ht="25.05" customHeight="1" x14ac:dyDescent="0.25">
      <c r="A4" s="200" t="s">
        <v>9</v>
      </c>
      <c r="B4" s="201" t="s">
        <v>61</v>
      </c>
      <c r="C4" s="202" t="s">
        <v>62</v>
      </c>
      <c r="D4" s="203"/>
      <c r="E4" s="203"/>
      <c r="F4" s="203"/>
      <c r="G4" s="204"/>
      <c r="AG4" t="s">
        <v>138</v>
      </c>
    </row>
    <row r="5" spans="1:60" x14ac:dyDescent="0.25">
      <c r="D5" s="10"/>
    </row>
    <row r="6" spans="1:60" ht="39.6" x14ac:dyDescent="0.25">
      <c r="A6" s="206" t="s">
        <v>139</v>
      </c>
      <c r="B6" s="208" t="s">
        <v>140</v>
      </c>
      <c r="C6" s="208" t="s">
        <v>141</v>
      </c>
      <c r="D6" s="207" t="s">
        <v>142</v>
      </c>
      <c r="E6" s="206" t="s">
        <v>143</v>
      </c>
      <c r="F6" s="205" t="s">
        <v>144</v>
      </c>
      <c r="G6" s="206" t="s">
        <v>29</v>
      </c>
      <c r="H6" s="209" t="s">
        <v>30</v>
      </c>
      <c r="I6" s="209" t="s">
        <v>145</v>
      </c>
      <c r="J6" s="209" t="s">
        <v>31</v>
      </c>
      <c r="K6" s="209" t="s">
        <v>146</v>
      </c>
      <c r="L6" s="209" t="s">
        <v>147</v>
      </c>
      <c r="M6" s="209" t="s">
        <v>148</v>
      </c>
      <c r="N6" s="209" t="s">
        <v>149</v>
      </c>
      <c r="O6" s="209" t="s">
        <v>150</v>
      </c>
      <c r="P6" s="209" t="s">
        <v>151</v>
      </c>
      <c r="Q6" s="209" t="s">
        <v>152</v>
      </c>
      <c r="R6" s="209" t="s">
        <v>153</v>
      </c>
      <c r="S6" s="209" t="s">
        <v>154</v>
      </c>
      <c r="T6" s="209" t="s">
        <v>155</v>
      </c>
      <c r="U6" s="209" t="s">
        <v>156</v>
      </c>
      <c r="V6" s="209" t="s">
        <v>157</v>
      </c>
      <c r="W6" s="209" t="s">
        <v>158</v>
      </c>
      <c r="X6" s="209" t="s">
        <v>159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1" t="s">
        <v>160</v>
      </c>
      <c r="B8" s="222" t="s">
        <v>132</v>
      </c>
      <c r="C8" s="245" t="s">
        <v>27</v>
      </c>
      <c r="D8" s="223"/>
      <c r="E8" s="224"/>
      <c r="F8" s="225"/>
      <c r="G8" s="225">
        <f>SUMIF(AG9:AG22,"&lt;&gt;NOR",G9:G22)</f>
        <v>0</v>
      </c>
      <c r="H8" s="225"/>
      <c r="I8" s="225">
        <f>SUM(I9:I22)</f>
        <v>0</v>
      </c>
      <c r="J8" s="225"/>
      <c r="K8" s="225">
        <f>SUM(K9:K22)</f>
        <v>0</v>
      </c>
      <c r="L8" s="225"/>
      <c r="M8" s="225">
        <f>SUM(M9:M22)</f>
        <v>0</v>
      </c>
      <c r="N8" s="225"/>
      <c r="O8" s="225">
        <f>SUM(O9:O22)</f>
        <v>0</v>
      </c>
      <c r="P8" s="225"/>
      <c r="Q8" s="225">
        <f>SUM(Q9:Q22)</f>
        <v>0</v>
      </c>
      <c r="R8" s="225"/>
      <c r="S8" s="225"/>
      <c r="T8" s="226"/>
      <c r="U8" s="220"/>
      <c r="V8" s="220">
        <f>SUM(V9:V22)</f>
        <v>0</v>
      </c>
      <c r="W8" s="220"/>
      <c r="X8" s="220"/>
      <c r="AG8" t="s">
        <v>161</v>
      </c>
    </row>
    <row r="9" spans="1:60" outlineLevel="1" x14ac:dyDescent="0.25">
      <c r="A9" s="234">
        <v>1</v>
      </c>
      <c r="B9" s="235" t="s">
        <v>162</v>
      </c>
      <c r="C9" s="246" t="s">
        <v>163</v>
      </c>
      <c r="D9" s="236" t="s">
        <v>164</v>
      </c>
      <c r="E9" s="237">
        <v>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165</v>
      </c>
      <c r="T9" s="240" t="s">
        <v>166</v>
      </c>
      <c r="U9" s="219">
        <v>0</v>
      </c>
      <c r="V9" s="219">
        <f>ROUND(E9*U9,2)</f>
        <v>0</v>
      </c>
      <c r="W9" s="219"/>
      <c r="X9" s="219" t="s">
        <v>167</v>
      </c>
      <c r="Y9" s="210"/>
      <c r="Z9" s="210"/>
      <c r="AA9" s="210"/>
      <c r="AB9" s="210"/>
      <c r="AC9" s="210"/>
      <c r="AD9" s="210"/>
      <c r="AE9" s="210"/>
      <c r="AF9" s="210"/>
      <c r="AG9" s="210" t="s">
        <v>168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>
        <v>2</v>
      </c>
      <c r="B10" s="228" t="s">
        <v>169</v>
      </c>
      <c r="C10" s="247" t="s">
        <v>170</v>
      </c>
      <c r="D10" s="229" t="s">
        <v>164</v>
      </c>
      <c r="E10" s="230">
        <v>1</v>
      </c>
      <c r="F10" s="231"/>
      <c r="G10" s="232">
        <f>ROUND(E10*F10,2)</f>
        <v>0</v>
      </c>
      <c r="H10" s="231"/>
      <c r="I10" s="232">
        <f>ROUND(E10*H10,2)</f>
        <v>0</v>
      </c>
      <c r="J10" s="231"/>
      <c r="K10" s="232">
        <f>ROUND(E10*J10,2)</f>
        <v>0</v>
      </c>
      <c r="L10" s="232">
        <v>21</v>
      </c>
      <c r="M10" s="232">
        <f>G10*(1+L10/100)</f>
        <v>0</v>
      </c>
      <c r="N10" s="232">
        <v>0</v>
      </c>
      <c r="O10" s="232">
        <f>ROUND(E10*N10,2)</f>
        <v>0</v>
      </c>
      <c r="P10" s="232">
        <v>0</v>
      </c>
      <c r="Q10" s="232">
        <f>ROUND(E10*P10,2)</f>
        <v>0</v>
      </c>
      <c r="R10" s="232"/>
      <c r="S10" s="232" t="s">
        <v>171</v>
      </c>
      <c r="T10" s="233" t="s">
        <v>166</v>
      </c>
      <c r="U10" s="219">
        <v>0</v>
      </c>
      <c r="V10" s="219">
        <f>ROUND(E10*U10,2)</f>
        <v>0</v>
      </c>
      <c r="W10" s="219"/>
      <c r="X10" s="219" t="s">
        <v>172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173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17"/>
      <c r="B11" s="218"/>
      <c r="C11" s="248" t="s">
        <v>211</v>
      </c>
      <c r="D11" s="241"/>
      <c r="E11" s="241"/>
      <c r="F11" s="241"/>
      <c r="G11" s="241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0"/>
      <c r="Z11" s="210"/>
      <c r="AA11" s="210"/>
      <c r="AB11" s="210"/>
      <c r="AC11" s="210"/>
      <c r="AD11" s="210"/>
      <c r="AE11" s="210"/>
      <c r="AF11" s="210"/>
      <c r="AG11" s="210" t="s">
        <v>174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49" t="s">
        <v>175</v>
      </c>
      <c r="D12" s="243"/>
      <c r="E12" s="243"/>
      <c r="F12" s="243"/>
      <c r="G12" s="243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0"/>
      <c r="Z12" s="210"/>
      <c r="AA12" s="210"/>
      <c r="AB12" s="210"/>
      <c r="AC12" s="210"/>
      <c r="AD12" s="210"/>
      <c r="AE12" s="210"/>
      <c r="AF12" s="210"/>
      <c r="AG12" s="210" t="s">
        <v>174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42" t="str">
        <f>C12</f>
        <v>Vyhotovení protokolu o vytyčení stavby se seznamem souřadnic vytyčených bodů a jejich polohopisnými (S-JTSK) a výškopisnými (Bpv) hodnotami.</v>
      </c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7">
        <v>3</v>
      </c>
      <c r="B13" s="228" t="s">
        <v>176</v>
      </c>
      <c r="C13" s="247" t="s">
        <v>177</v>
      </c>
      <c r="D13" s="229" t="s">
        <v>164</v>
      </c>
      <c r="E13" s="230">
        <v>1</v>
      </c>
      <c r="F13" s="231"/>
      <c r="G13" s="232">
        <f>ROUND(E13*F13,2)</f>
        <v>0</v>
      </c>
      <c r="H13" s="231"/>
      <c r="I13" s="232">
        <f>ROUND(E13*H13,2)</f>
        <v>0</v>
      </c>
      <c r="J13" s="231"/>
      <c r="K13" s="232">
        <f>ROUND(E13*J13,2)</f>
        <v>0</v>
      </c>
      <c r="L13" s="232">
        <v>21</v>
      </c>
      <c r="M13" s="232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2"/>
      <c r="S13" s="232" t="s">
        <v>171</v>
      </c>
      <c r="T13" s="233" t="s">
        <v>166</v>
      </c>
      <c r="U13" s="219">
        <v>0</v>
      </c>
      <c r="V13" s="219">
        <f>ROUND(E13*U13,2)</f>
        <v>0</v>
      </c>
      <c r="W13" s="219"/>
      <c r="X13" s="219" t="s">
        <v>172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173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17"/>
      <c r="B14" s="218"/>
      <c r="C14" s="248" t="s">
        <v>178</v>
      </c>
      <c r="D14" s="241"/>
      <c r="E14" s="241"/>
      <c r="F14" s="241"/>
      <c r="G14" s="241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0"/>
      <c r="Z14" s="210"/>
      <c r="AA14" s="210"/>
      <c r="AB14" s="210"/>
      <c r="AC14" s="210"/>
      <c r="AD14" s="210"/>
      <c r="AE14" s="210"/>
      <c r="AF14" s="210"/>
      <c r="AG14" s="210" t="s">
        <v>174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42" t="str">
        <f>C14</f>
        <v>Zaměření a vytýčení stávajících inženýrských sítí v místě stavby z hlediska jejich ochrany při provádění stavby.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7">
        <v>4</v>
      </c>
      <c r="B15" s="228" t="s">
        <v>179</v>
      </c>
      <c r="C15" s="247" t="s">
        <v>180</v>
      </c>
      <c r="D15" s="229" t="s">
        <v>164</v>
      </c>
      <c r="E15" s="230">
        <v>1</v>
      </c>
      <c r="F15" s="231"/>
      <c r="G15" s="232">
        <f>ROUND(E15*F15,2)</f>
        <v>0</v>
      </c>
      <c r="H15" s="231"/>
      <c r="I15" s="232">
        <f>ROUND(E15*H15,2)</f>
        <v>0</v>
      </c>
      <c r="J15" s="231"/>
      <c r="K15" s="232">
        <f>ROUND(E15*J15,2)</f>
        <v>0</v>
      </c>
      <c r="L15" s="232">
        <v>21</v>
      </c>
      <c r="M15" s="232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2"/>
      <c r="S15" s="232" t="s">
        <v>171</v>
      </c>
      <c r="T15" s="233" t="s">
        <v>166</v>
      </c>
      <c r="U15" s="219">
        <v>0</v>
      </c>
      <c r="V15" s="219">
        <f>ROUND(E15*U15,2)</f>
        <v>0</v>
      </c>
      <c r="W15" s="219"/>
      <c r="X15" s="219" t="s">
        <v>172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173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1" outlineLevel="1" x14ac:dyDescent="0.25">
      <c r="A16" s="217"/>
      <c r="B16" s="218"/>
      <c r="C16" s="248" t="s">
        <v>181</v>
      </c>
      <c r="D16" s="241"/>
      <c r="E16" s="241"/>
      <c r="F16" s="241"/>
      <c r="G16" s="241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0"/>
      <c r="Z16" s="210"/>
      <c r="AA16" s="210"/>
      <c r="AB16" s="210"/>
      <c r="AC16" s="210"/>
      <c r="AD16" s="210"/>
      <c r="AE16" s="210"/>
      <c r="AF16" s="210"/>
      <c r="AG16" s="210" t="s">
        <v>174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42" t="str">
        <f>C16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27">
        <v>5</v>
      </c>
      <c r="B17" s="228" t="s">
        <v>182</v>
      </c>
      <c r="C17" s="247" t="s">
        <v>183</v>
      </c>
      <c r="D17" s="229" t="s">
        <v>164</v>
      </c>
      <c r="E17" s="230">
        <v>1</v>
      </c>
      <c r="F17" s="231"/>
      <c r="G17" s="232">
        <f>ROUND(E17*F17,2)</f>
        <v>0</v>
      </c>
      <c r="H17" s="231"/>
      <c r="I17" s="232">
        <f>ROUND(E17*H17,2)</f>
        <v>0</v>
      </c>
      <c r="J17" s="231"/>
      <c r="K17" s="232">
        <f>ROUND(E17*J17,2)</f>
        <v>0</v>
      </c>
      <c r="L17" s="232">
        <v>21</v>
      </c>
      <c r="M17" s="232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2"/>
      <c r="S17" s="232" t="s">
        <v>171</v>
      </c>
      <c r="T17" s="233" t="s">
        <v>166</v>
      </c>
      <c r="U17" s="219">
        <v>0</v>
      </c>
      <c r="V17" s="219">
        <f>ROUND(E17*U17,2)</f>
        <v>0</v>
      </c>
      <c r="W17" s="219"/>
      <c r="X17" s="219" t="s">
        <v>172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173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31.2" outlineLevel="1" x14ac:dyDescent="0.25">
      <c r="A18" s="217"/>
      <c r="B18" s="218"/>
      <c r="C18" s="248" t="s">
        <v>184</v>
      </c>
      <c r="D18" s="241"/>
      <c r="E18" s="241"/>
      <c r="F18" s="241"/>
      <c r="G18" s="241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0"/>
      <c r="Z18" s="210"/>
      <c r="AA18" s="210"/>
      <c r="AB18" s="210"/>
      <c r="AC18" s="210"/>
      <c r="AD18" s="210"/>
      <c r="AE18" s="210"/>
      <c r="AF18" s="210"/>
      <c r="AG18" s="210" t="s">
        <v>174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42" t="str">
        <f>C18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7">
        <v>6</v>
      </c>
      <c r="B19" s="228" t="s">
        <v>185</v>
      </c>
      <c r="C19" s="247" t="s">
        <v>186</v>
      </c>
      <c r="D19" s="229" t="s">
        <v>164</v>
      </c>
      <c r="E19" s="230">
        <v>1</v>
      </c>
      <c r="F19" s="231"/>
      <c r="G19" s="232">
        <f>ROUND(E19*F19,2)</f>
        <v>0</v>
      </c>
      <c r="H19" s="231"/>
      <c r="I19" s="232">
        <f>ROUND(E19*H19,2)</f>
        <v>0</v>
      </c>
      <c r="J19" s="231"/>
      <c r="K19" s="232">
        <f>ROUND(E19*J19,2)</f>
        <v>0</v>
      </c>
      <c r="L19" s="232">
        <v>21</v>
      </c>
      <c r="M19" s="232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2"/>
      <c r="S19" s="232" t="s">
        <v>171</v>
      </c>
      <c r="T19" s="233" t="s">
        <v>166</v>
      </c>
      <c r="U19" s="219">
        <v>0</v>
      </c>
      <c r="V19" s="219">
        <f>ROUND(E19*U19,2)</f>
        <v>0</v>
      </c>
      <c r="W19" s="219"/>
      <c r="X19" s="219" t="s">
        <v>172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173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1" outlineLevel="1" x14ac:dyDescent="0.25">
      <c r="A20" s="217"/>
      <c r="B20" s="218"/>
      <c r="C20" s="248" t="s">
        <v>187</v>
      </c>
      <c r="D20" s="241"/>
      <c r="E20" s="241"/>
      <c r="F20" s="241"/>
      <c r="G20" s="241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0"/>
      <c r="Z20" s="210"/>
      <c r="AA20" s="210"/>
      <c r="AB20" s="210"/>
      <c r="AC20" s="210"/>
      <c r="AD20" s="210"/>
      <c r="AE20" s="210"/>
      <c r="AF20" s="210"/>
      <c r="AG20" s="210" t="s">
        <v>174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42" t="str">
        <f>C20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27">
        <v>7</v>
      </c>
      <c r="B21" s="228" t="s">
        <v>188</v>
      </c>
      <c r="C21" s="247" t="s">
        <v>189</v>
      </c>
      <c r="D21" s="229" t="s">
        <v>164</v>
      </c>
      <c r="E21" s="230">
        <v>1</v>
      </c>
      <c r="F21" s="231"/>
      <c r="G21" s="232">
        <f>ROUND(E21*F21,2)</f>
        <v>0</v>
      </c>
      <c r="H21" s="231"/>
      <c r="I21" s="232">
        <f>ROUND(E21*H21,2)</f>
        <v>0</v>
      </c>
      <c r="J21" s="231"/>
      <c r="K21" s="232">
        <f>ROUND(E21*J21,2)</f>
        <v>0</v>
      </c>
      <c r="L21" s="232">
        <v>21</v>
      </c>
      <c r="M21" s="232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2"/>
      <c r="S21" s="232" t="s">
        <v>165</v>
      </c>
      <c r="T21" s="233" t="s">
        <v>166</v>
      </c>
      <c r="U21" s="219">
        <v>0</v>
      </c>
      <c r="V21" s="219">
        <f>ROUND(E21*U21,2)</f>
        <v>0</v>
      </c>
      <c r="W21" s="219"/>
      <c r="X21" s="219" t="s">
        <v>172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173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1" outlineLevel="1" x14ac:dyDescent="0.25">
      <c r="A22" s="217"/>
      <c r="B22" s="218"/>
      <c r="C22" s="248" t="s">
        <v>190</v>
      </c>
      <c r="D22" s="241"/>
      <c r="E22" s="241"/>
      <c r="F22" s="241"/>
      <c r="G22" s="241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0"/>
      <c r="Z22" s="210"/>
      <c r="AA22" s="210"/>
      <c r="AB22" s="210"/>
      <c r="AC22" s="210"/>
      <c r="AD22" s="210"/>
      <c r="AE22" s="210"/>
      <c r="AF22" s="210"/>
      <c r="AG22" s="210" t="s">
        <v>174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42" t="str">
        <f>C22</f>
        <v>Náklady zhotovitele, které vznikají v souvislosti se zajištěním požadavků objednatele na obvyklá zajištění závazku splnit dílo nebo některou ze smluvních povinností.</v>
      </c>
      <c r="BB22" s="210"/>
      <c r="BC22" s="210"/>
      <c r="BD22" s="210"/>
      <c r="BE22" s="210"/>
      <c r="BF22" s="210"/>
      <c r="BG22" s="210"/>
      <c r="BH22" s="210"/>
    </row>
    <row r="23" spans="1:60" x14ac:dyDescent="0.25">
      <c r="A23" s="221" t="s">
        <v>160</v>
      </c>
      <c r="B23" s="222" t="s">
        <v>133</v>
      </c>
      <c r="C23" s="245" t="s">
        <v>28</v>
      </c>
      <c r="D23" s="223"/>
      <c r="E23" s="224"/>
      <c r="F23" s="225"/>
      <c r="G23" s="225">
        <f>SUMIF(AG24:AG35,"&lt;&gt;NOR",G24:G35)</f>
        <v>0</v>
      </c>
      <c r="H23" s="225"/>
      <c r="I23" s="225">
        <f>SUM(I24:I35)</f>
        <v>0</v>
      </c>
      <c r="J23" s="225"/>
      <c r="K23" s="225">
        <f>SUM(K24:K35)</f>
        <v>0</v>
      </c>
      <c r="L23" s="225"/>
      <c r="M23" s="225">
        <f>SUM(M24:M35)</f>
        <v>0</v>
      </c>
      <c r="N23" s="225"/>
      <c r="O23" s="225">
        <f>SUM(O24:O35)</f>
        <v>0</v>
      </c>
      <c r="P23" s="225"/>
      <c r="Q23" s="225">
        <f>SUM(Q24:Q35)</f>
        <v>0</v>
      </c>
      <c r="R23" s="225"/>
      <c r="S23" s="225"/>
      <c r="T23" s="226"/>
      <c r="U23" s="220"/>
      <c r="V23" s="220">
        <f>SUM(V24:V35)</f>
        <v>0</v>
      </c>
      <c r="W23" s="220"/>
      <c r="X23" s="220"/>
      <c r="AG23" t="s">
        <v>161</v>
      </c>
    </row>
    <row r="24" spans="1:60" outlineLevel="1" x14ac:dyDescent="0.25">
      <c r="A24" s="227">
        <v>8</v>
      </c>
      <c r="B24" s="228" t="s">
        <v>191</v>
      </c>
      <c r="C24" s="247" t="s">
        <v>192</v>
      </c>
      <c r="D24" s="229" t="s">
        <v>164</v>
      </c>
      <c r="E24" s="230">
        <v>1</v>
      </c>
      <c r="F24" s="231"/>
      <c r="G24" s="232">
        <f>ROUND(E24*F24,2)</f>
        <v>0</v>
      </c>
      <c r="H24" s="231"/>
      <c r="I24" s="232">
        <f>ROUND(E24*H24,2)</f>
        <v>0</v>
      </c>
      <c r="J24" s="231"/>
      <c r="K24" s="232">
        <f>ROUND(E24*J24,2)</f>
        <v>0</v>
      </c>
      <c r="L24" s="232">
        <v>21</v>
      </c>
      <c r="M24" s="232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2"/>
      <c r="S24" s="232" t="s">
        <v>171</v>
      </c>
      <c r="T24" s="233" t="s">
        <v>166</v>
      </c>
      <c r="U24" s="219">
        <v>0</v>
      </c>
      <c r="V24" s="219">
        <f>ROUND(E24*U24,2)</f>
        <v>0</v>
      </c>
      <c r="W24" s="219"/>
      <c r="X24" s="219" t="s">
        <v>172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173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41.4" outlineLevel="1" x14ac:dyDescent="0.25">
      <c r="A25" s="217"/>
      <c r="B25" s="218"/>
      <c r="C25" s="248" t="s">
        <v>193</v>
      </c>
      <c r="D25" s="241"/>
      <c r="E25" s="241"/>
      <c r="F25" s="241"/>
      <c r="G25" s="241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0"/>
      <c r="Z25" s="210"/>
      <c r="AA25" s="210"/>
      <c r="AB25" s="210"/>
      <c r="AC25" s="210"/>
      <c r="AD25" s="210"/>
      <c r="AE25" s="210"/>
      <c r="AF25" s="210"/>
      <c r="AG25" s="210" t="s">
        <v>174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42" t="str">
        <f>C25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>
        <v>9</v>
      </c>
      <c r="B26" s="228" t="s">
        <v>194</v>
      </c>
      <c r="C26" s="247" t="s">
        <v>195</v>
      </c>
      <c r="D26" s="229" t="s">
        <v>164</v>
      </c>
      <c r="E26" s="230">
        <v>1</v>
      </c>
      <c r="F26" s="231"/>
      <c r="G26" s="232">
        <f>ROUND(E26*F26,2)</f>
        <v>0</v>
      </c>
      <c r="H26" s="231"/>
      <c r="I26" s="232">
        <f>ROUND(E26*H26,2)</f>
        <v>0</v>
      </c>
      <c r="J26" s="231"/>
      <c r="K26" s="232">
        <f>ROUND(E26*J26,2)</f>
        <v>0</v>
      </c>
      <c r="L26" s="232">
        <v>21</v>
      </c>
      <c r="M26" s="232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2"/>
      <c r="S26" s="232" t="s">
        <v>171</v>
      </c>
      <c r="T26" s="233" t="s">
        <v>166</v>
      </c>
      <c r="U26" s="219">
        <v>0</v>
      </c>
      <c r="V26" s="219">
        <f>ROUND(E26*U26,2)</f>
        <v>0</v>
      </c>
      <c r="W26" s="219"/>
      <c r="X26" s="219" t="s">
        <v>172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173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1" outlineLevel="1" x14ac:dyDescent="0.25">
      <c r="A27" s="217"/>
      <c r="B27" s="218"/>
      <c r="C27" s="248" t="s">
        <v>196</v>
      </c>
      <c r="D27" s="241"/>
      <c r="E27" s="241"/>
      <c r="F27" s="241"/>
      <c r="G27" s="241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0"/>
      <c r="Z27" s="210"/>
      <c r="AA27" s="210"/>
      <c r="AB27" s="210"/>
      <c r="AC27" s="210"/>
      <c r="AD27" s="210"/>
      <c r="AE27" s="210"/>
      <c r="AF27" s="210"/>
      <c r="AG27" s="210" t="s">
        <v>174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42" t="str">
        <f>C27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>
        <v>10</v>
      </c>
      <c r="B28" s="228" t="s">
        <v>197</v>
      </c>
      <c r="C28" s="247" t="s">
        <v>198</v>
      </c>
      <c r="D28" s="229" t="s">
        <v>164</v>
      </c>
      <c r="E28" s="230">
        <v>1</v>
      </c>
      <c r="F28" s="231"/>
      <c r="G28" s="232">
        <f>ROUND(E28*F28,2)</f>
        <v>0</v>
      </c>
      <c r="H28" s="231"/>
      <c r="I28" s="232">
        <f>ROUND(E28*H28,2)</f>
        <v>0</v>
      </c>
      <c r="J28" s="231"/>
      <c r="K28" s="232">
        <f>ROUND(E28*J28,2)</f>
        <v>0</v>
      </c>
      <c r="L28" s="232">
        <v>21</v>
      </c>
      <c r="M28" s="232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2"/>
      <c r="S28" s="232" t="s">
        <v>171</v>
      </c>
      <c r="T28" s="233" t="s">
        <v>166</v>
      </c>
      <c r="U28" s="219">
        <v>0</v>
      </c>
      <c r="V28" s="219">
        <f>ROUND(E28*U28,2)</f>
        <v>0</v>
      </c>
      <c r="W28" s="219"/>
      <c r="X28" s="219" t="s">
        <v>172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173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31.2" outlineLevel="1" x14ac:dyDescent="0.25">
      <c r="A29" s="217"/>
      <c r="B29" s="218"/>
      <c r="C29" s="248" t="s">
        <v>199</v>
      </c>
      <c r="D29" s="241"/>
      <c r="E29" s="241"/>
      <c r="F29" s="241"/>
      <c r="G29" s="241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0"/>
      <c r="Z29" s="210"/>
      <c r="AA29" s="210"/>
      <c r="AB29" s="210"/>
      <c r="AC29" s="210"/>
      <c r="AD29" s="210"/>
      <c r="AE29" s="210"/>
      <c r="AF29" s="210"/>
      <c r="AG29" s="210" t="s">
        <v>174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42" t="str">
        <f>C29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>
        <v>11</v>
      </c>
      <c r="B30" s="228" t="s">
        <v>200</v>
      </c>
      <c r="C30" s="247" t="s">
        <v>201</v>
      </c>
      <c r="D30" s="229" t="s">
        <v>202</v>
      </c>
      <c r="E30" s="230">
        <v>1</v>
      </c>
      <c r="F30" s="231"/>
      <c r="G30" s="232">
        <f>ROUND(E30*F30,2)</f>
        <v>0</v>
      </c>
      <c r="H30" s="231"/>
      <c r="I30" s="232">
        <f>ROUND(E30*H30,2)</f>
        <v>0</v>
      </c>
      <c r="J30" s="231"/>
      <c r="K30" s="232">
        <f>ROUND(E30*J30,2)</f>
        <v>0</v>
      </c>
      <c r="L30" s="232">
        <v>21</v>
      </c>
      <c r="M30" s="232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2"/>
      <c r="S30" s="232" t="s">
        <v>171</v>
      </c>
      <c r="T30" s="233" t="s">
        <v>166</v>
      </c>
      <c r="U30" s="219">
        <v>0</v>
      </c>
      <c r="V30" s="219">
        <f>ROUND(E30*U30,2)</f>
        <v>0</v>
      </c>
      <c r="W30" s="219"/>
      <c r="X30" s="219" t="s">
        <v>172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173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17"/>
      <c r="B31" s="218"/>
      <c r="C31" s="248" t="s">
        <v>203</v>
      </c>
      <c r="D31" s="241"/>
      <c r="E31" s="241"/>
      <c r="F31" s="241"/>
      <c r="G31" s="241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0"/>
      <c r="Z31" s="210"/>
      <c r="AA31" s="210"/>
      <c r="AB31" s="210"/>
      <c r="AC31" s="210"/>
      <c r="AD31" s="210"/>
      <c r="AE31" s="210"/>
      <c r="AF31" s="210"/>
      <c r="AG31" s="210" t="s">
        <v>174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42" t="str">
        <f>C31</f>
        <v>náklady spojené s provedením všech technickými normami předepsaných zkoušek a revizí stavebních konstrukcí nebo stavebních prací.</v>
      </c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7">
        <v>12</v>
      </c>
      <c r="B32" s="228" t="s">
        <v>204</v>
      </c>
      <c r="C32" s="247" t="s">
        <v>205</v>
      </c>
      <c r="D32" s="229" t="s">
        <v>164</v>
      </c>
      <c r="E32" s="230">
        <v>1</v>
      </c>
      <c r="F32" s="231"/>
      <c r="G32" s="232">
        <f>ROUND(E32*F32,2)</f>
        <v>0</v>
      </c>
      <c r="H32" s="231"/>
      <c r="I32" s="232">
        <f>ROUND(E32*H32,2)</f>
        <v>0</v>
      </c>
      <c r="J32" s="231"/>
      <c r="K32" s="232">
        <f>ROUND(E32*J32,2)</f>
        <v>0</v>
      </c>
      <c r="L32" s="232">
        <v>21</v>
      </c>
      <c r="M32" s="232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2"/>
      <c r="S32" s="232" t="s">
        <v>171</v>
      </c>
      <c r="T32" s="233" t="s">
        <v>166</v>
      </c>
      <c r="U32" s="219">
        <v>0</v>
      </c>
      <c r="V32" s="219">
        <f>ROUND(E32*U32,2)</f>
        <v>0</v>
      </c>
      <c r="W32" s="219"/>
      <c r="X32" s="219" t="s">
        <v>172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173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17"/>
      <c r="B33" s="218"/>
      <c r="C33" s="248" t="s">
        <v>206</v>
      </c>
      <c r="D33" s="241"/>
      <c r="E33" s="241"/>
      <c r="F33" s="241"/>
      <c r="G33" s="241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0"/>
      <c r="Z33" s="210"/>
      <c r="AA33" s="210"/>
      <c r="AB33" s="210"/>
      <c r="AC33" s="210"/>
      <c r="AD33" s="210"/>
      <c r="AE33" s="210"/>
      <c r="AF33" s="210"/>
      <c r="AG33" s="210" t="s">
        <v>174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42" t="str">
        <f>C33</f>
        <v>Náklady na vyhotovení dokumentace skutečného provedení stavby a její předání objednateli v požadované formě a požadovaném počtu.</v>
      </c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7">
        <v>13</v>
      </c>
      <c r="B34" s="228" t="s">
        <v>207</v>
      </c>
      <c r="C34" s="247" t="s">
        <v>208</v>
      </c>
      <c r="D34" s="229" t="s">
        <v>164</v>
      </c>
      <c r="E34" s="230">
        <v>1</v>
      </c>
      <c r="F34" s="231"/>
      <c r="G34" s="232">
        <f>ROUND(E34*F34,2)</f>
        <v>0</v>
      </c>
      <c r="H34" s="231"/>
      <c r="I34" s="232">
        <f>ROUND(E34*H34,2)</f>
        <v>0</v>
      </c>
      <c r="J34" s="231"/>
      <c r="K34" s="232">
        <f>ROUND(E34*J34,2)</f>
        <v>0</v>
      </c>
      <c r="L34" s="232">
        <v>21</v>
      </c>
      <c r="M34" s="232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2"/>
      <c r="S34" s="232" t="s">
        <v>171</v>
      </c>
      <c r="T34" s="233" t="s">
        <v>166</v>
      </c>
      <c r="U34" s="219">
        <v>0</v>
      </c>
      <c r="V34" s="219">
        <f>ROUND(E34*U34,2)</f>
        <v>0</v>
      </c>
      <c r="W34" s="219"/>
      <c r="X34" s="219" t="s">
        <v>172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173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17"/>
      <c r="B35" s="218"/>
      <c r="C35" s="248" t="s">
        <v>209</v>
      </c>
      <c r="D35" s="241"/>
      <c r="E35" s="241"/>
      <c r="F35" s="241"/>
      <c r="G35" s="241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0"/>
      <c r="Z35" s="210"/>
      <c r="AA35" s="210"/>
      <c r="AB35" s="210"/>
      <c r="AC35" s="210"/>
      <c r="AD35" s="210"/>
      <c r="AE35" s="210"/>
      <c r="AF35" s="210"/>
      <c r="AG35" s="210" t="s">
        <v>174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42" t="str">
        <f>C35</f>
        <v>Náklady na provedení skutečného zaměření stavby v rozsahu nezbytném pro zápis změny do katastru nemovitostí.</v>
      </c>
      <c r="BB35" s="210"/>
      <c r="BC35" s="210"/>
      <c r="BD35" s="210"/>
      <c r="BE35" s="210"/>
      <c r="BF35" s="210"/>
      <c r="BG35" s="210"/>
      <c r="BH35" s="210"/>
    </row>
    <row r="36" spans="1:60" x14ac:dyDescent="0.25">
      <c r="A36" s="3"/>
      <c r="B36" s="4"/>
      <c r="C36" s="250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E36">
        <v>15</v>
      </c>
      <c r="AF36">
        <v>21</v>
      </c>
      <c r="AG36" t="s">
        <v>147</v>
      </c>
    </row>
    <row r="37" spans="1:60" x14ac:dyDescent="0.25">
      <c r="A37" s="213"/>
      <c r="B37" s="214" t="s">
        <v>29</v>
      </c>
      <c r="C37" s="251"/>
      <c r="D37" s="215"/>
      <c r="E37" s="216"/>
      <c r="F37" s="216"/>
      <c r="G37" s="244">
        <f>G8+G23</f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f>SUMIF(L7:L35,AE36,G7:G35)</f>
        <v>0</v>
      </c>
      <c r="AF37">
        <f>SUMIF(L7:L35,AF36,G7:G35)</f>
        <v>0</v>
      </c>
      <c r="AG37" t="s">
        <v>210</v>
      </c>
    </row>
    <row r="38" spans="1:60" x14ac:dyDescent="0.25">
      <c r="C38" s="252"/>
      <c r="D38" s="10"/>
      <c r="AG38" t="s">
        <v>212</v>
      </c>
    </row>
    <row r="39" spans="1:60" x14ac:dyDescent="0.25">
      <c r="D39" s="10"/>
    </row>
    <row r="40" spans="1:60" x14ac:dyDescent="0.25">
      <c r="D40" s="10"/>
    </row>
    <row r="41" spans="1:60" x14ac:dyDescent="0.25">
      <c r="D41" s="10"/>
    </row>
    <row r="42" spans="1:60" x14ac:dyDescent="0.25">
      <c r="D42" s="10"/>
    </row>
    <row r="43" spans="1:60" x14ac:dyDescent="0.25">
      <c r="D43" s="10"/>
    </row>
    <row r="44" spans="1:60" x14ac:dyDescent="0.25">
      <c r="D44" s="10"/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9lp6zQixtoI2dsjmwvkiKYO46ECQAtPVIcLiwSwf34gP0Dnc0GgpPv9NMGveFUlZxEgAfFpP9K7RgPYY6LNe5w==" saltValue="uknMBWoiikPV3+f3K/wEYA==" spinCount="100000" sheet="1"/>
  <mergeCells count="17">
    <mergeCell ref="C27:G27"/>
    <mergeCell ref="C29:G29"/>
    <mergeCell ref="C31:G31"/>
    <mergeCell ref="C33:G33"/>
    <mergeCell ref="C35:G35"/>
    <mergeCell ref="C14:G14"/>
    <mergeCell ref="C16:G16"/>
    <mergeCell ref="C18:G18"/>
    <mergeCell ref="C20:G20"/>
    <mergeCell ref="C22:G22"/>
    <mergeCell ref="C25:G25"/>
    <mergeCell ref="A1:G1"/>
    <mergeCell ref="C2:G2"/>
    <mergeCell ref="C3:G3"/>
    <mergeCell ref="C4:G4"/>
    <mergeCell ref="C11:G11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3B526-6D4D-4C8A-8CF4-30F863BBE51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134</v>
      </c>
      <c r="B1" s="195"/>
      <c r="C1" s="195"/>
      <c r="D1" s="195"/>
      <c r="E1" s="195"/>
      <c r="F1" s="195"/>
      <c r="G1" s="195"/>
      <c r="AG1" t="s">
        <v>135</v>
      </c>
    </row>
    <row r="2" spans="1:60" ht="25.05" customHeight="1" x14ac:dyDescent="0.25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136</v>
      </c>
    </row>
    <row r="3" spans="1:60" ht="25.05" customHeight="1" x14ac:dyDescent="0.25">
      <c r="A3" s="196" t="s">
        <v>8</v>
      </c>
      <c r="B3" s="48" t="s">
        <v>59</v>
      </c>
      <c r="C3" s="199" t="s">
        <v>60</v>
      </c>
      <c r="D3" s="197"/>
      <c r="E3" s="197"/>
      <c r="F3" s="197"/>
      <c r="G3" s="198"/>
      <c r="AC3" s="175" t="s">
        <v>136</v>
      </c>
      <c r="AG3" t="s">
        <v>137</v>
      </c>
    </row>
    <row r="4" spans="1:60" ht="25.05" customHeight="1" x14ac:dyDescent="0.25">
      <c r="A4" s="200" t="s">
        <v>9</v>
      </c>
      <c r="B4" s="201" t="s">
        <v>61</v>
      </c>
      <c r="C4" s="202" t="s">
        <v>63</v>
      </c>
      <c r="D4" s="203"/>
      <c r="E4" s="203"/>
      <c r="F4" s="203"/>
      <c r="G4" s="204"/>
      <c r="AG4" t="s">
        <v>138</v>
      </c>
    </row>
    <row r="5" spans="1:60" x14ac:dyDescent="0.25">
      <c r="D5" s="10"/>
    </row>
    <row r="6" spans="1:60" ht="39.6" x14ac:dyDescent="0.25">
      <c r="A6" s="206" t="s">
        <v>139</v>
      </c>
      <c r="B6" s="208" t="s">
        <v>140</v>
      </c>
      <c r="C6" s="208" t="s">
        <v>141</v>
      </c>
      <c r="D6" s="207" t="s">
        <v>142</v>
      </c>
      <c r="E6" s="206" t="s">
        <v>143</v>
      </c>
      <c r="F6" s="205" t="s">
        <v>144</v>
      </c>
      <c r="G6" s="206" t="s">
        <v>29</v>
      </c>
      <c r="H6" s="209" t="s">
        <v>30</v>
      </c>
      <c r="I6" s="209" t="s">
        <v>145</v>
      </c>
      <c r="J6" s="209" t="s">
        <v>31</v>
      </c>
      <c r="K6" s="209" t="s">
        <v>146</v>
      </c>
      <c r="L6" s="209" t="s">
        <v>147</v>
      </c>
      <c r="M6" s="209" t="s">
        <v>148</v>
      </c>
      <c r="N6" s="209" t="s">
        <v>149</v>
      </c>
      <c r="O6" s="209" t="s">
        <v>150</v>
      </c>
      <c r="P6" s="209" t="s">
        <v>151</v>
      </c>
      <c r="Q6" s="209" t="s">
        <v>152</v>
      </c>
      <c r="R6" s="209" t="s">
        <v>153</v>
      </c>
      <c r="S6" s="209" t="s">
        <v>154</v>
      </c>
      <c r="T6" s="209" t="s">
        <v>155</v>
      </c>
      <c r="U6" s="209" t="s">
        <v>156</v>
      </c>
      <c r="V6" s="209" t="s">
        <v>157</v>
      </c>
      <c r="W6" s="209" t="s">
        <v>158</v>
      </c>
      <c r="X6" s="209" t="s">
        <v>159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1" t="s">
        <v>160</v>
      </c>
      <c r="B8" s="222" t="s">
        <v>82</v>
      </c>
      <c r="C8" s="245" t="s">
        <v>88</v>
      </c>
      <c r="D8" s="223"/>
      <c r="E8" s="224"/>
      <c r="F8" s="225"/>
      <c r="G8" s="225">
        <f>SUMIF(AG9:AG13,"&lt;&gt;NOR",G9:G13)</f>
        <v>0</v>
      </c>
      <c r="H8" s="225"/>
      <c r="I8" s="225">
        <f>SUM(I9:I13)</f>
        <v>0</v>
      </c>
      <c r="J8" s="225"/>
      <c r="K8" s="225">
        <f>SUM(K9:K13)</f>
        <v>0</v>
      </c>
      <c r="L8" s="225"/>
      <c r="M8" s="225">
        <f>SUM(M9:M13)</f>
        <v>0</v>
      </c>
      <c r="N8" s="225"/>
      <c r="O8" s="225">
        <f>SUM(O9:O13)</f>
        <v>0</v>
      </c>
      <c r="P8" s="225"/>
      <c r="Q8" s="225">
        <f>SUM(Q9:Q13)</f>
        <v>0</v>
      </c>
      <c r="R8" s="225"/>
      <c r="S8" s="225"/>
      <c r="T8" s="226"/>
      <c r="U8" s="220"/>
      <c r="V8" s="220">
        <f>SUM(V9:V13)</f>
        <v>42.4</v>
      </c>
      <c r="W8" s="220"/>
      <c r="X8" s="220"/>
      <c r="AG8" t="s">
        <v>161</v>
      </c>
    </row>
    <row r="9" spans="1:60" outlineLevel="1" x14ac:dyDescent="0.25">
      <c r="A9" s="227">
        <v>1</v>
      </c>
      <c r="B9" s="228" t="s">
        <v>213</v>
      </c>
      <c r="C9" s="247" t="s">
        <v>214</v>
      </c>
      <c r="D9" s="229" t="s">
        <v>215</v>
      </c>
      <c r="E9" s="230">
        <v>170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 t="s">
        <v>216</v>
      </c>
      <c r="S9" s="232" t="s">
        <v>171</v>
      </c>
      <c r="T9" s="233" t="s">
        <v>171</v>
      </c>
      <c r="U9" s="219">
        <v>0.223</v>
      </c>
      <c r="V9" s="219">
        <f>ROUND(E9*U9,2)</f>
        <v>37.909999999999997</v>
      </c>
      <c r="W9" s="219"/>
      <c r="X9" s="219" t="s">
        <v>167</v>
      </c>
      <c r="Y9" s="210"/>
      <c r="Z9" s="210"/>
      <c r="AA9" s="210"/>
      <c r="AB9" s="210"/>
      <c r="AC9" s="210"/>
      <c r="AD9" s="210"/>
      <c r="AE9" s="210"/>
      <c r="AF9" s="210"/>
      <c r="AG9" s="210" t="s">
        <v>168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56" t="s">
        <v>217</v>
      </c>
      <c r="D10" s="255"/>
      <c r="E10" s="255"/>
      <c r="F10" s="255"/>
      <c r="G10" s="255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218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2" t="str">
        <f>C10</f>
        <v>s přemístěním výkopku v příčných profilech na vzdálenost do 15 m nebo s naložením na dopravní prostředek.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27">
        <v>2</v>
      </c>
      <c r="B11" s="228" t="s">
        <v>219</v>
      </c>
      <c r="C11" s="247" t="s">
        <v>220</v>
      </c>
      <c r="D11" s="229" t="s">
        <v>215</v>
      </c>
      <c r="E11" s="230">
        <v>51</v>
      </c>
      <c r="F11" s="231"/>
      <c r="G11" s="232">
        <f>ROUND(E11*F11,2)</f>
        <v>0</v>
      </c>
      <c r="H11" s="231"/>
      <c r="I11" s="232">
        <f>ROUND(E11*H11,2)</f>
        <v>0</v>
      </c>
      <c r="J11" s="231"/>
      <c r="K11" s="232">
        <f>ROUND(E11*J11,2)</f>
        <v>0</v>
      </c>
      <c r="L11" s="232">
        <v>21</v>
      </c>
      <c r="M11" s="232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2" t="s">
        <v>216</v>
      </c>
      <c r="S11" s="232" t="s">
        <v>171</v>
      </c>
      <c r="T11" s="233" t="s">
        <v>171</v>
      </c>
      <c r="U11" s="219">
        <v>8.7999999999999995E-2</v>
      </c>
      <c r="V11" s="219">
        <f>ROUND(E11*U11,2)</f>
        <v>4.49</v>
      </c>
      <c r="W11" s="219"/>
      <c r="X11" s="219" t="s">
        <v>167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168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56" t="s">
        <v>217</v>
      </c>
      <c r="D12" s="255"/>
      <c r="E12" s="255"/>
      <c r="F12" s="255"/>
      <c r="G12" s="255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0"/>
      <c r="Z12" s="210"/>
      <c r="AA12" s="210"/>
      <c r="AB12" s="210"/>
      <c r="AC12" s="210"/>
      <c r="AD12" s="210"/>
      <c r="AE12" s="210"/>
      <c r="AF12" s="210"/>
      <c r="AG12" s="210" t="s">
        <v>218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42" t="str">
        <f>C12</f>
        <v>s přemístěním výkopku v příčných profilech na vzdálenost do 15 m nebo s naložením na dopravní prostředek.</v>
      </c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17"/>
      <c r="B13" s="218"/>
      <c r="C13" s="257" t="s">
        <v>221</v>
      </c>
      <c r="D13" s="253"/>
      <c r="E13" s="254">
        <v>51</v>
      </c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0"/>
      <c r="Z13" s="210"/>
      <c r="AA13" s="210"/>
      <c r="AB13" s="210"/>
      <c r="AC13" s="210"/>
      <c r="AD13" s="210"/>
      <c r="AE13" s="210"/>
      <c r="AF13" s="210"/>
      <c r="AG13" s="210" t="s">
        <v>222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5">
      <c r="A14" s="221" t="s">
        <v>160</v>
      </c>
      <c r="B14" s="222" t="s">
        <v>93</v>
      </c>
      <c r="C14" s="245" t="s">
        <v>94</v>
      </c>
      <c r="D14" s="223"/>
      <c r="E14" s="224"/>
      <c r="F14" s="225"/>
      <c r="G14" s="225">
        <f>SUMIF(AG15:AG20,"&lt;&gt;NOR",G15:G20)</f>
        <v>0</v>
      </c>
      <c r="H14" s="225"/>
      <c r="I14" s="225">
        <f>SUM(I15:I20)</f>
        <v>0</v>
      </c>
      <c r="J14" s="225"/>
      <c r="K14" s="225">
        <f>SUM(K15:K20)</f>
        <v>0</v>
      </c>
      <c r="L14" s="225"/>
      <c r="M14" s="225">
        <f>SUM(M15:M20)</f>
        <v>0</v>
      </c>
      <c r="N14" s="225"/>
      <c r="O14" s="225">
        <f>SUM(O15:O20)</f>
        <v>0</v>
      </c>
      <c r="P14" s="225"/>
      <c r="Q14" s="225">
        <f>SUM(Q15:Q20)</f>
        <v>0</v>
      </c>
      <c r="R14" s="225"/>
      <c r="S14" s="225"/>
      <c r="T14" s="226"/>
      <c r="U14" s="220"/>
      <c r="V14" s="220">
        <f>SUM(V15:V20)</f>
        <v>1.7</v>
      </c>
      <c r="W14" s="220"/>
      <c r="X14" s="220"/>
      <c r="AG14" t="s">
        <v>161</v>
      </c>
    </row>
    <row r="15" spans="1:60" outlineLevel="1" x14ac:dyDescent="0.25">
      <c r="A15" s="227">
        <v>3</v>
      </c>
      <c r="B15" s="228" t="s">
        <v>223</v>
      </c>
      <c r="C15" s="247" t="s">
        <v>224</v>
      </c>
      <c r="D15" s="229" t="s">
        <v>215</v>
      </c>
      <c r="E15" s="230">
        <v>170</v>
      </c>
      <c r="F15" s="231"/>
      <c r="G15" s="232">
        <f>ROUND(E15*F15,2)</f>
        <v>0</v>
      </c>
      <c r="H15" s="231"/>
      <c r="I15" s="232">
        <f>ROUND(E15*H15,2)</f>
        <v>0</v>
      </c>
      <c r="J15" s="231"/>
      <c r="K15" s="232">
        <f>ROUND(E15*J15,2)</f>
        <v>0</v>
      </c>
      <c r="L15" s="232">
        <v>21</v>
      </c>
      <c r="M15" s="232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2" t="s">
        <v>216</v>
      </c>
      <c r="S15" s="232" t="s">
        <v>171</v>
      </c>
      <c r="T15" s="233" t="s">
        <v>171</v>
      </c>
      <c r="U15" s="219">
        <v>0.01</v>
      </c>
      <c r="V15" s="219">
        <f>ROUND(E15*U15,2)</f>
        <v>1.7</v>
      </c>
      <c r="W15" s="219"/>
      <c r="X15" s="219" t="s">
        <v>167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168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17"/>
      <c r="B16" s="218"/>
      <c r="C16" s="256" t="s">
        <v>225</v>
      </c>
      <c r="D16" s="255"/>
      <c r="E16" s="255"/>
      <c r="F16" s="255"/>
      <c r="G16" s="255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0"/>
      <c r="Z16" s="210"/>
      <c r="AA16" s="210"/>
      <c r="AB16" s="210"/>
      <c r="AC16" s="210"/>
      <c r="AD16" s="210"/>
      <c r="AE16" s="210"/>
      <c r="AF16" s="210"/>
      <c r="AG16" s="210" t="s">
        <v>218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42" t="str">
        <f>C16</f>
        <v>po suchu, bez ohledu na druh dopravního prostředku, bez naložení výkopku, avšak se složením bez rozhrnutí,</v>
      </c>
      <c r="BB16" s="210"/>
      <c r="BC16" s="210"/>
      <c r="BD16" s="210"/>
      <c r="BE16" s="210"/>
      <c r="BF16" s="210"/>
      <c r="BG16" s="210"/>
      <c r="BH16" s="210"/>
    </row>
    <row r="17" spans="1:60" ht="30.6" outlineLevel="1" x14ac:dyDescent="0.25">
      <c r="A17" s="227">
        <v>4</v>
      </c>
      <c r="B17" s="228" t="s">
        <v>226</v>
      </c>
      <c r="C17" s="247" t="s">
        <v>227</v>
      </c>
      <c r="D17" s="229" t="s">
        <v>215</v>
      </c>
      <c r="E17" s="230">
        <v>1020</v>
      </c>
      <c r="F17" s="231"/>
      <c r="G17" s="232">
        <f>ROUND(E17*F17,2)</f>
        <v>0</v>
      </c>
      <c r="H17" s="231"/>
      <c r="I17" s="232">
        <f>ROUND(E17*H17,2)</f>
        <v>0</v>
      </c>
      <c r="J17" s="231"/>
      <c r="K17" s="232">
        <f>ROUND(E17*J17,2)</f>
        <v>0</v>
      </c>
      <c r="L17" s="232">
        <v>21</v>
      </c>
      <c r="M17" s="232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2" t="s">
        <v>216</v>
      </c>
      <c r="S17" s="232" t="s">
        <v>171</v>
      </c>
      <c r="T17" s="233" t="s">
        <v>171</v>
      </c>
      <c r="U17" s="219">
        <v>0</v>
      </c>
      <c r="V17" s="219">
        <f>ROUND(E17*U17,2)</f>
        <v>0</v>
      </c>
      <c r="W17" s="219"/>
      <c r="X17" s="219" t="s">
        <v>167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168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17"/>
      <c r="B18" s="218"/>
      <c r="C18" s="256" t="s">
        <v>225</v>
      </c>
      <c r="D18" s="255"/>
      <c r="E18" s="255"/>
      <c r="F18" s="255"/>
      <c r="G18" s="255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0"/>
      <c r="Z18" s="210"/>
      <c r="AA18" s="210"/>
      <c r="AB18" s="210"/>
      <c r="AC18" s="210"/>
      <c r="AD18" s="210"/>
      <c r="AE18" s="210"/>
      <c r="AF18" s="210"/>
      <c r="AG18" s="210" t="s">
        <v>218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42" t="str">
        <f>C18</f>
        <v>po suchu, bez ohledu na druh dopravního prostředku, bez naložení výkopku, avšak se složením bez rozhrnutí,</v>
      </c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17"/>
      <c r="B19" s="218"/>
      <c r="C19" s="257" t="s">
        <v>228</v>
      </c>
      <c r="D19" s="253"/>
      <c r="E19" s="254">
        <v>1020</v>
      </c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0"/>
      <c r="Z19" s="210"/>
      <c r="AA19" s="210"/>
      <c r="AB19" s="210"/>
      <c r="AC19" s="210"/>
      <c r="AD19" s="210"/>
      <c r="AE19" s="210"/>
      <c r="AF19" s="210"/>
      <c r="AG19" s="210" t="s">
        <v>222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34">
        <v>5</v>
      </c>
      <c r="B20" s="235" t="s">
        <v>229</v>
      </c>
      <c r="C20" s="246" t="s">
        <v>230</v>
      </c>
      <c r="D20" s="236" t="s">
        <v>215</v>
      </c>
      <c r="E20" s="237">
        <v>170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39" t="s">
        <v>216</v>
      </c>
      <c r="S20" s="239" t="s">
        <v>171</v>
      </c>
      <c r="T20" s="240" t="s">
        <v>171</v>
      </c>
      <c r="U20" s="219">
        <v>0</v>
      </c>
      <c r="V20" s="219">
        <f>ROUND(E20*U20,2)</f>
        <v>0</v>
      </c>
      <c r="W20" s="219"/>
      <c r="X20" s="219" t="s">
        <v>167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168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5">
      <c r="A21" s="221" t="s">
        <v>160</v>
      </c>
      <c r="B21" s="222" t="s">
        <v>97</v>
      </c>
      <c r="C21" s="245" t="s">
        <v>98</v>
      </c>
      <c r="D21" s="223"/>
      <c r="E21" s="224"/>
      <c r="F21" s="225"/>
      <c r="G21" s="225">
        <f>SUMIF(AG22:AG23,"&lt;&gt;NOR",G22:G23)</f>
        <v>0</v>
      </c>
      <c r="H21" s="225"/>
      <c r="I21" s="225">
        <f>SUM(I22:I23)</f>
        <v>0</v>
      </c>
      <c r="J21" s="225"/>
      <c r="K21" s="225">
        <f>SUM(K22:K23)</f>
        <v>0</v>
      </c>
      <c r="L21" s="225"/>
      <c r="M21" s="225">
        <f>SUM(M22:M23)</f>
        <v>0</v>
      </c>
      <c r="N21" s="225"/>
      <c r="O21" s="225">
        <f>SUM(O22:O23)</f>
        <v>0</v>
      </c>
      <c r="P21" s="225"/>
      <c r="Q21" s="225">
        <f>SUM(Q22:Q23)</f>
        <v>0</v>
      </c>
      <c r="R21" s="225"/>
      <c r="S21" s="225"/>
      <c r="T21" s="226"/>
      <c r="U21" s="220"/>
      <c r="V21" s="220">
        <f>SUM(V22:V23)</f>
        <v>23.34</v>
      </c>
      <c r="W21" s="220"/>
      <c r="X21" s="220"/>
      <c r="AG21" t="s">
        <v>161</v>
      </c>
    </row>
    <row r="22" spans="1:60" outlineLevel="1" x14ac:dyDescent="0.25">
      <c r="A22" s="227">
        <v>6</v>
      </c>
      <c r="B22" s="228" t="s">
        <v>231</v>
      </c>
      <c r="C22" s="247" t="s">
        <v>232</v>
      </c>
      <c r="D22" s="229" t="s">
        <v>233</v>
      </c>
      <c r="E22" s="230">
        <v>1296.78</v>
      </c>
      <c r="F22" s="231"/>
      <c r="G22" s="232">
        <f>ROUND(E22*F22,2)</f>
        <v>0</v>
      </c>
      <c r="H22" s="231"/>
      <c r="I22" s="232">
        <f>ROUND(E22*H22,2)</f>
        <v>0</v>
      </c>
      <c r="J22" s="231"/>
      <c r="K22" s="232">
        <f>ROUND(E22*J22,2)</f>
        <v>0</v>
      </c>
      <c r="L22" s="232">
        <v>21</v>
      </c>
      <c r="M22" s="232">
        <f>G22*(1+L22/100)</f>
        <v>0</v>
      </c>
      <c r="N22" s="232">
        <v>0</v>
      </c>
      <c r="O22" s="232">
        <f>ROUND(E22*N22,2)</f>
        <v>0</v>
      </c>
      <c r="P22" s="232">
        <v>0</v>
      </c>
      <c r="Q22" s="232">
        <f>ROUND(E22*P22,2)</f>
        <v>0</v>
      </c>
      <c r="R22" s="232" t="s">
        <v>216</v>
      </c>
      <c r="S22" s="232" t="s">
        <v>171</v>
      </c>
      <c r="T22" s="233" t="s">
        <v>171</v>
      </c>
      <c r="U22" s="219">
        <v>1.7999999999999999E-2</v>
      </c>
      <c r="V22" s="219">
        <f>ROUND(E22*U22,2)</f>
        <v>23.34</v>
      </c>
      <c r="W22" s="219"/>
      <c r="X22" s="219" t="s">
        <v>167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168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17"/>
      <c r="B23" s="218"/>
      <c r="C23" s="256" t="s">
        <v>234</v>
      </c>
      <c r="D23" s="255"/>
      <c r="E23" s="255"/>
      <c r="F23" s="255"/>
      <c r="G23" s="255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0"/>
      <c r="Z23" s="210"/>
      <c r="AA23" s="210"/>
      <c r="AB23" s="210"/>
      <c r="AC23" s="210"/>
      <c r="AD23" s="210"/>
      <c r="AE23" s="210"/>
      <c r="AF23" s="210"/>
      <c r="AG23" s="210" t="s">
        <v>218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5">
      <c r="A24" s="221" t="s">
        <v>160</v>
      </c>
      <c r="B24" s="222" t="s">
        <v>101</v>
      </c>
      <c r="C24" s="245" t="s">
        <v>102</v>
      </c>
      <c r="D24" s="223"/>
      <c r="E24" s="224"/>
      <c r="F24" s="225"/>
      <c r="G24" s="225">
        <f>SUMIF(AG25:AG28,"&lt;&gt;NOR",G25:G28)</f>
        <v>0</v>
      </c>
      <c r="H24" s="225"/>
      <c r="I24" s="225">
        <f>SUM(I25:I28)</f>
        <v>0</v>
      </c>
      <c r="J24" s="225"/>
      <c r="K24" s="225">
        <f>SUM(K25:K28)</f>
        <v>0</v>
      </c>
      <c r="L24" s="225"/>
      <c r="M24" s="225">
        <f>SUM(M25:M28)</f>
        <v>0</v>
      </c>
      <c r="N24" s="225"/>
      <c r="O24" s="225">
        <f>SUM(O25:O28)</f>
        <v>0.75</v>
      </c>
      <c r="P24" s="225"/>
      <c r="Q24" s="225">
        <f>SUM(Q25:Q28)</f>
        <v>0</v>
      </c>
      <c r="R24" s="225"/>
      <c r="S24" s="225"/>
      <c r="T24" s="226"/>
      <c r="U24" s="220"/>
      <c r="V24" s="220">
        <f>SUM(V25:V28)</f>
        <v>55.71</v>
      </c>
      <c r="W24" s="220"/>
      <c r="X24" s="220"/>
      <c r="AG24" t="s">
        <v>161</v>
      </c>
    </row>
    <row r="25" spans="1:60" ht="20.399999999999999" outlineLevel="1" x14ac:dyDescent="0.25">
      <c r="A25" s="227">
        <v>7</v>
      </c>
      <c r="B25" s="228" t="s">
        <v>235</v>
      </c>
      <c r="C25" s="247" t="s">
        <v>236</v>
      </c>
      <c r="D25" s="229" t="s">
        <v>237</v>
      </c>
      <c r="E25" s="230">
        <v>136.21</v>
      </c>
      <c r="F25" s="231"/>
      <c r="G25" s="232">
        <f>ROUND(E25*F25,2)</f>
        <v>0</v>
      </c>
      <c r="H25" s="231"/>
      <c r="I25" s="232">
        <f>ROUND(E25*H25,2)</f>
        <v>0</v>
      </c>
      <c r="J25" s="231"/>
      <c r="K25" s="232">
        <f>ROUND(E25*J25,2)</f>
        <v>0</v>
      </c>
      <c r="L25" s="232">
        <v>21</v>
      </c>
      <c r="M25" s="232">
        <f>G25*(1+L25/100)</f>
        <v>0</v>
      </c>
      <c r="N25" s="232">
        <v>5.4799999999999996E-3</v>
      </c>
      <c r="O25" s="232">
        <f>ROUND(E25*N25,2)</f>
        <v>0.75</v>
      </c>
      <c r="P25" s="232">
        <v>0</v>
      </c>
      <c r="Q25" s="232">
        <f>ROUND(E25*P25,2)</f>
        <v>0</v>
      </c>
      <c r="R25" s="232" t="s">
        <v>238</v>
      </c>
      <c r="S25" s="232" t="s">
        <v>171</v>
      </c>
      <c r="T25" s="233" t="s">
        <v>171</v>
      </c>
      <c r="U25" s="219">
        <v>0.40899999999999997</v>
      </c>
      <c r="V25" s="219">
        <f>ROUND(E25*U25,2)</f>
        <v>55.71</v>
      </c>
      <c r="W25" s="219"/>
      <c r="X25" s="219" t="s">
        <v>167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168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17"/>
      <c r="B26" s="218"/>
      <c r="C26" s="256" t="s">
        <v>239</v>
      </c>
      <c r="D26" s="255"/>
      <c r="E26" s="255"/>
      <c r="F26" s="255"/>
      <c r="G26" s="255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0"/>
      <c r="Z26" s="210"/>
      <c r="AA26" s="210"/>
      <c r="AB26" s="210"/>
      <c r="AC26" s="210"/>
      <c r="AD26" s="210"/>
      <c r="AE26" s="210"/>
      <c r="AF26" s="210"/>
      <c r="AG26" s="210" t="s">
        <v>218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57" t="s">
        <v>240</v>
      </c>
      <c r="D27" s="253"/>
      <c r="E27" s="254">
        <v>132.21</v>
      </c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0"/>
      <c r="Z27" s="210"/>
      <c r="AA27" s="210"/>
      <c r="AB27" s="210"/>
      <c r="AC27" s="210"/>
      <c r="AD27" s="210"/>
      <c r="AE27" s="210"/>
      <c r="AF27" s="210"/>
      <c r="AG27" s="210" t="s">
        <v>222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17"/>
      <c r="B28" s="218"/>
      <c r="C28" s="257" t="s">
        <v>241</v>
      </c>
      <c r="D28" s="253"/>
      <c r="E28" s="254">
        <v>4</v>
      </c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0"/>
      <c r="Z28" s="210"/>
      <c r="AA28" s="210"/>
      <c r="AB28" s="210"/>
      <c r="AC28" s="210"/>
      <c r="AD28" s="210"/>
      <c r="AE28" s="210"/>
      <c r="AF28" s="210"/>
      <c r="AG28" s="210" t="s">
        <v>222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5">
      <c r="A29" s="221" t="s">
        <v>160</v>
      </c>
      <c r="B29" s="222" t="s">
        <v>105</v>
      </c>
      <c r="C29" s="245" t="s">
        <v>106</v>
      </c>
      <c r="D29" s="223"/>
      <c r="E29" s="224"/>
      <c r="F29" s="225"/>
      <c r="G29" s="225">
        <f>SUMIF(AG30:AG30,"&lt;&gt;NOR",G30:G30)</f>
        <v>0</v>
      </c>
      <c r="H29" s="225"/>
      <c r="I29" s="225">
        <f>SUM(I30:I30)</f>
        <v>0</v>
      </c>
      <c r="J29" s="225"/>
      <c r="K29" s="225">
        <f>SUM(K30:K30)</f>
        <v>0</v>
      </c>
      <c r="L29" s="225"/>
      <c r="M29" s="225">
        <f>SUM(M30:M30)</f>
        <v>0</v>
      </c>
      <c r="N29" s="225"/>
      <c r="O29" s="225">
        <f>SUM(O30:O30)</f>
        <v>12.85</v>
      </c>
      <c r="P29" s="225"/>
      <c r="Q29" s="225">
        <f>SUM(Q30:Q30)</f>
        <v>0</v>
      </c>
      <c r="R29" s="225"/>
      <c r="S29" s="225"/>
      <c r="T29" s="226"/>
      <c r="U29" s="220"/>
      <c r="V29" s="220">
        <f>SUM(V30:V30)</f>
        <v>4.28</v>
      </c>
      <c r="W29" s="220"/>
      <c r="X29" s="220"/>
      <c r="AG29" t="s">
        <v>161</v>
      </c>
    </row>
    <row r="30" spans="1:60" outlineLevel="1" x14ac:dyDescent="0.25">
      <c r="A30" s="234">
        <v>8</v>
      </c>
      <c r="B30" s="235" t="s">
        <v>242</v>
      </c>
      <c r="C30" s="246" t="s">
        <v>243</v>
      </c>
      <c r="D30" s="236" t="s">
        <v>233</v>
      </c>
      <c r="E30" s="237">
        <v>428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9">
        <v>3.0030000000000001E-2</v>
      </c>
      <c r="O30" s="239">
        <f>ROUND(E30*N30,2)</f>
        <v>12.85</v>
      </c>
      <c r="P30" s="239">
        <v>0</v>
      </c>
      <c r="Q30" s="239">
        <f>ROUND(E30*P30,2)</f>
        <v>0</v>
      </c>
      <c r="R30" s="239"/>
      <c r="S30" s="239" t="s">
        <v>165</v>
      </c>
      <c r="T30" s="240" t="s">
        <v>166</v>
      </c>
      <c r="U30" s="219">
        <v>0.01</v>
      </c>
      <c r="V30" s="219">
        <f>ROUND(E30*U30,2)</f>
        <v>4.28</v>
      </c>
      <c r="W30" s="219"/>
      <c r="X30" s="219" t="s">
        <v>167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168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5">
      <c r="A31" s="221" t="s">
        <v>160</v>
      </c>
      <c r="B31" s="222" t="s">
        <v>107</v>
      </c>
      <c r="C31" s="245" t="s">
        <v>108</v>
      </c>
      <c r="D31" s="223"/>
      <c r="E31" s="224"/>
      <c r="F31" s="225"/>
      <c r="G31" s="225">
        <f>SUMIF(AG32:AG36,"&lt;&gt;NOR",G32:G36)</f>
        <v>0</v>
      </c>
      <c r="H31" s="225"/>
      <c r="I31" s="225">
        <f>SUM(I32:I36)</f>
        <v>0</v>
      </c>
      <c r="J31" s="225"/>
      <c r="K31" s="225">
        <f>SUM(K32:K36)</f>
        <v>0</v>
      </c>
      <c r="L31" s="225"/>
      <c r="M31" s="225">
        <f>SUM(M32:M36)</f>
        <v>0</v>
      </c>
      <c r="N31" s="225"/>
      <c r="O31" s="225">
        <f>SUM(O32:O36)</f>
        <v>854.92000000000007</v>
      </c>
      <c r="P31" s="225"/>
      <c r="Q31" s="225">
        <f>SUM(Q32:Q36)</f>
        <v>0</v>
      </c>
      <c r="R31" s="225"/>
      <c r="S31" s="225"/>
      <c r="T31" s="226"/>
      <c r="U31" s="220"/>
      <c r="V31" s="220">
        <f>SUM(V32:V36)</f>
        <v>75.72999999999999</v>
      </c>
      <c r="W31" s="220"/>
      <c r="X31" s="220"/>
      <c r="AG31" t="s">
        <v>161</v>
      </c>
    </row>
    <row r="32" spans="1:60" ht="20.399999999999999" outlineLevel="1" x14ac:dyDescent="0.25">
      <c r="A32" s="227">
        <v>9</v>
      </c>
      <c r="B32" s="228" t="s">
        <v>244</v>
      </c>
      <c r="C32" s="247" t="s">
        <v>245</v>
      </c>
      <c r="D32" s="229" t="s">
        <v>233</v>
      </c>
      <c r="E32" s="230">
        <v>2106</v>
      </c>
      <c r="F32" s="231"/>
      <c r="G32" s="232">
        <f>ROUND(E32*F32,2)</f>
        <v>0</v>
      </c>
      <c r="H32" s="231"/>
      <c r="I32" s="232">
        <f>ROUND(E32*H32,2)</f>
        <v>0</v>
      </c>
      <c r="J32" s="231"/>
      <c r="K32" s="232">
        <f>ROUND(E32*J32,2)</f>
        <v>0</v>
      </c>
      <c r="L32" s="232">
        <v>21</v>
      </c>
      <c r="M32" s="232">
        <f>G32*(1+L32/100)</f>
        <v>0</v>
      </c>
      <c r="N32" s="232">
        <v>0.378</v>
      </c>
      <c r="O32" s="232">
        <f>ROUND(E32*N32,2)</f>
        <v>796.07</v>
      </c>
      <c r="P32" s="232">
        <v>0</v>
      </c>
      <c r="Q32" s="232">
        <f>ROUND(E32*P32,2)</f>
        <v>0</v>
      </c>
      <c r="R32" s="232" t="s">
        <v>246</v>
      </c>
      <c r="S32" s="232" t="s">
        <v>171</v>
      </c>
      <c r="T32" s="233" t="s">
        <v>171</v>
      </c>
      <c r="U32" s="219">
        <v>2.5999999999999999E-2</v>
      </c>
      <c r="V32" s="219">
        <f>ROUND(E32*U32,2)</f>
        <v>54.76</v>
      </c>
      <c r="W32" s="219"/>
      <c r="X32" s="219" t="s">
        <v>167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168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17"/>
      <c r="B33" s="218"/>
      <c r="C33" s="257" t="s">
        <v>247</v>
      </c>
      <c r="D33" s="253"/>
      <c r="E33" s="254">
        <v>1250</v>
      </c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0"/>
      <c r="Z33" s="210"/>
      <c r="AA33" s="210"/>
      <c r="AB33" s="210"/>
      <c r="AC33" s="210"/>
      <c r="AD33" s="210"/>
      <c r="AE33" s="210"/>
      <c r="AF33" s="210"/>
      <c r="AG33" s="210" t="s">
        <v>222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17"/>
      <c r="B34" s="218"/>
      <c r="C34" s="257" t="s">
        <v>248</v>
      </c>
      <c r="D34" s="253"/>
      <c r="E34" s="254">
        <v>856</v>
      </c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0"/>
      <c r="Z34" s="210"/>
      <c r="AA34" s="210"/>
      <c r="AB34" s="210"/>
      <c r="AC34" s="210"/>
      <c r="AD34" s="210"/>
      <c r="AE34" s="210"/>
      <c r="AF34" s="210"/>
      <c r="AG34" s="210" t="s">
        <v>222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>
        <v>10</v>
      </c>
      <c r="B35" s="228" t="s">
        <v>249</v>
      </c>
      <c r="C35" s="247" t="s">
        <v>250</v>
      </c>
      <c r="D35" s="229" t="s">
        <v>233</v>
      </c>
      <c r="E35" s="230">
        <v>428</v>
      </c>
      <c r="F35" s="231"/>
      <c r="G35" s="232">
        <f>ROUND(E35*F35,2)</f>
        <v>0</v>
      </c>
      <c r="H35" s="231"/>
      <c r="I35" s="232">
        <f>ROUND(E35*H35,2)</f>
        <v>0</v>
      </c>
      <c r="J35" s="231"/>
      <c r="K35" s="232">
        <f>ROUND(E35*J35,2)</f>
        <v>0</v>
      </c>
      <c r="L35" s="232">
        <v>21</v>
      </c>
      <c r="M35" s="232">
        <f>G35*(1+L35/100)</f>
        <v>0</v>
      </c>
      <c r="N35" s="232">
        <v>0.13750000000000001</v>
      </c>
      <c r="O35" s="232">
        <f>ROUND(E35*N35,2)</f>
        <v>58.85</v>
      </c>
      <c r="P35" s="232">
        <v>0</v>
      </c>
      <c r="Q35" s="232">
        <f>ROUND(E35*P35,2)</f>
        <v>0</v>
      </c>
      <c r="R35" s="232" t="s">
        <v>246</v>
      </c>
      <c r="S35" s="232" t="s">
        <v>171</v>
      </c>
      <c r="T35" s="233" t="s">
        <v>171</v>
      </c>
      <c r="U35" s="219">
        <v>4.9000000000000002E-2</v>
      </c>
      <c r="V35" s="219">
        <f>ROUND(E35*U35,2)</f>
        <v>20.97</v>
      </c>
      <c r="W35" s="219"/>
      <c r="X35" s="219" t="s">
        <v>167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168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17"/>
      <c r="B36" s="218"/>
      <c r="C36" s="256" t="s">
        <v>251</v>
      </c>
      <c r="D36" s="255"/>
      <c r="E36" s="255"/>
      <c r="F36" s="255"/>
      <c r="G36" s="255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0"/>
      <c r="Z36" s="210"/>
      <c r="AA36" s="210"/>
      <c r="AB36" s="210"/>
      <c r="AC36" s="210"/>
      <c r="AD36" s="210"/>
      <c r="AE36" s="210"/>
      <c r="AF36" s="210"/>
      <c r="AG36" s="210" t="s">
        <v>218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5">
      <c r="A37" s="221" t="s">
        <v>160</v>
      </c>
      <c r="B37" s="222" t="s">
        <v>123</v>
      </c>
      <c r="C37" s="245" t="s">
        <v>124</v>
      </c>
      <c r="D37" s="223"/>
      <c r="E37" s="224"/>
      <c r="F37" s="225"/>
      <c r="G37" s="225">
        <f>SUMIF(AG38:AG40,"&lt;&gt;NOR",G38:G40)</f>
        <v>0</v>
      </c>
      <c r="H37" s="225"/>
      <c r="I37" s="225">
        <f>SUM(I38:I40)</f>
        <v>0</v>
      </c>
      <c r="J37" s="225"/>
      <c r="K37" s="225">
        <f>SUM(K38:K40)</f>
        <v>0</v>
      </c>
      <c r="L37" s="225"/>
      <c r="M37" s="225">
        <f>SUM(M38:M40)</f>
        <v>0</v>
      </c>
      <c r="N37" s="225"/>
      <c r="O37" s="225">
        <f>SUM(O38:O40)</f>
        <v>0</v>
      </c>
      <c r="P37" s="225"/>
      <c r="Q37" s="225">
        <f>SUM(Q38:Q40)</f>
        <v>0</v>
      </c>
      <c r="R37" s="225"/>
      <c r="S37" s="225"/>
      <c r="T37" s="226"/>
      <c r="U37" s="220"/>
      <c r="V37" s="220">
        <f>SUM(V38:V40)</f>
        <v>13.9</v>
      </c>
      <c r="W37" s="220"/>
      <c r="X37" s="220"/>
      <c r="AG37" t="s">
        <v>161</v>
      </c>
    </row>
    <row r="38" spans="1:60" outlineLevel="1" x14ac:dyDescent="0.25">
      <c r="A38" s="227">
        <v>11</v>
      </c>
      <c r="B38" s="228" t="s">
        <v>252</v>
      </c>
      <c r="C38" s="247" t="s">
        <v>253</v>
      </c>
      <c r="D38" s="229" t="s">
        <v>254</v>
      </c>
      <c r="E38" s="230">
        <v>868.51727000000005</v>
      </c>
      <c r="F38" s="231"/>
      <c r="G38" s="232">
        <f>ROUND(E38*F38,2)</f>
        <v>0</v>
      </c>
      <c r="H38" s="231"/>
      <c r="I38" s="232">
        <f>ROUND(E38*H38,2)</f>
        <v>0</v>
      </c>
      <c r="J38" s="231"/>
      <c r="K38" s="232">
        <f>ROUND(E38*J38,2)</f>
        <v>0</v>
      </c>
      <c r="L38" s="232">
        <v>21</v>
      </c>
      <c r="M38" s="232">
        <f>G38*(1+L38/100)</f>
        <v>0</v>
      </c>
      <c r="N38" s="232">
        <v>0</v>
      </c>
      <c r="O38" s="232">
        <f>ROUND(E38*N38,2)</f>
        <v>0</v>
      </c>
      <c r="P38" s="232">
        <v>0</v>
      </c>
      <c r="Q38" s="232">
        <f>ROUND(E38*P38,2)</f>
        <v>0</v>
      </c>
      <c r="R38" s="232" t="s">
        <v>246</v>
      </c>
      <c r="S38" s="232" t="s">
        <v>171</v>
      </c>
      <c r="T38" s="233" t="s">
        <v>171</v>
      </c>
      <c r="U38" s="219">
        <v>1.6E-2</v>
      </c>
      <c r="V38" s="219">
        <f>ROUND(E38*U38,2)</f>
        <v>13.9</v>
      </c>
      <c r="W38" s="219"/>
      <c r="X38" s="219" t="s">
        <v>167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168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17"/>
      <c r="B39" s="218"/>
      <c r="C39" s="256" t="s">
        <v>255</v>
      </c>
      <c r="D39" s="255"/>
      <c r="E39" s="255"/>
      <c r="F39" s="255"/>
      <c r="G39" s="255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0"/>
      <c r="Z39" s="210"/>
      <c r="AA39" s="210"/>
      <c r="AB39" s="210"/>
      <c r="AC39" s="210"/>
      <c r="AD39" s="210"/>
      <c r="AE39" s="210"/>
      <c r="AF39" s="210"/>
      <c r="AG39" s="210" t="s">
        <v>218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17"/>
      <c r="B40" s="218"/>
      <c r="C40" s="257" t="s">
        <v>256</v>
      </c>
      <c r="D40" s="253"/>
      <c r="E40" s="254">
        <v>868.51727000000005</v>
      </c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0"/>
      <c r="Z40" s="210"/>
      <c r="AA40" s="210"/>
      <c r="AB40" s="210"/>
      <c r="AC40" s="210"/>
      <c r="AD40" s="210"/>
      <c r="AE40" s="210"/>
      <c r="AF40" s="210"/>
      <c r="AG40" s="210" t="s">
        <v>222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5">
      <c r="A41" s="3"/>
      <c r="B41" s="4"/>
      <c r="C41" s="250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AE41">
        <v>15</v>
      </c>
      <c r="AF41">
        <v>21</v>
      </c>
      <c r="AG41" t="s">
        <v>147</v>
      </c>
    </row>
    <row r="42" spans="1:60" x14ac:dyDescent="0.25">
      <c r="A42" s="213"/>
      <c r="B42" s="214" t="s">
        <v>29</v>
      </c>
      <c r="C42" s="251"/>
      <c r="D42" s="215"/>
      <c r="E42" s="216"/>
      <c r="F42" s="216"/>
      <c r="G42" s="244">
        <f>G8+G14+G21+G24+G29+G31+G37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f>SUMIF(L7:L40,AE41,G7:G40)</f>
        <v>0</v>
      </c>
      <c r="AF42">
        <f>SUMIF(L7:L40,AF41,G7:G40)</f>
        <v>0</v>
      </c>
      <c r="AG42" t="s">
        <v>210</v>
      </c>
    </row>
    <row r="43" spans="1:60" x14ac:dyDescent="0.25">
      <c r="C43" s="252"/>
      <c r="D43" s="10"/>
      <c r="AG43" t="s">
        <v>212</v>
      </c>
    </row>
    <row r="44" spans="1:60" x14ac:dyDescent="0.25">
      <c r="D44" s="10"/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msEBkyR7STCxqGgj3Zrso/HkaKB2ehuRqbcLpAkpF0QnXt0XBkpYew/KkrRRA72IMlan4UJ0hNLqtWwwyZoVAA==" saltValue="6haN0lS4AwieuJp8Fz0q4g==" spinCount="100000" sheet="1"/>
  <mergeCells count="12">
    <mergeCell ref="C16:G16"/>
    <mergeCell ref="C18:G18"/>
    <mergeCell ref="C23:G23"/>
    <mergeCell ref="C26:G26"/>
    <mergeCell ref="C36:G36"/>
    <mergeCell ref="C39:G39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9906D-F5AA-4918-83C5-032C5F82108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134</v>
      </c>
      <c r="B1" s="195"/>
      <c r="C1" s="195"/>
      <c r="D1" s="195"/>
      <c r="E1" s="195"/>
      <c r="F1" s="195"/>
      <c r="G1" s="195"/>
      <c r="AG1" t="s">
        <v>135</v>
      </c>
    </row>
    <row r="2" spans="1:60" ht="25.05" customHeight="1" x14ac:dyDescent="0.25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136</v>
      </c>
    </row>
    <row r="3" spans="1:60" ht="25.05" customHeight="1" x14ac:dyDescent="0.25">
      <c r="A3" s="196" t="s">
        <v>8</v>
      </c>
      <c r="B3" s="48" t="s">
        <v>64</v>
      </c>
      <c r="C3" s="199" t="s">
        <v>65</v>
      </c>
      <c r="D3" s="197"/>
      <c r="E3" s="197"/>
      <c r="F3" s="197"/>
      <c r="G3" s="198"/>
      <c r="AC3" s="175" t="s">
        <v>136</v>
      </c>
      <c r="AG3" t="s">
        <v>137</v>
      </c>
    </row>
    <row r="4" spans="1:60" ht="25.05" customHeight="1" x14ac:dyDescent="0.25">
      <c r="A4" s="200" t="s">
        <v>9</v>
      </c>
      <c r="B4" s="201" t="s">
        <v>61</v>
      </c>
      <c r="C4" s="202" t="s">
        <v>66</v>
      </c>
      <c r="D4" s="203"/>
      <c r="E4" s="203"/>
      <c r="F4" s="203"/>
      <c r="G4" s="204"/>
      <c r="AG4" t="s">
        <v>138</v>
      </c>
    </row>
    <row r="5" spans="1:60" x14ac:dyDescent="0.25">
      <c r="D5" s="10"/>
    </row>
    <row r="6" spans="1:60" ht="39.6" x14ac:dyDescent="0.25">
      <c r="A6" s="206" t="s">
        <v>139</v>
      </c>
      <c r="B6" s="208" t="s">
        <v>140</v>
      </c>
      <c r="C6" s="208" t="s">
        <v>141</v>
      </c>
      <c r="D6" s="207" t="s">
        <v>142</v>
      </c>
      <c r="E6" s="206" t="s">
        <v>143</v>
      </c>
      <c r="F6" s="205" t="s">
        <v>144</v>
      </c>
      <c r="G6" s="206" t="s">
        <v>29</v>
      </c>
      <c r="H6" s="209" t="s">
        <v>30</v>
      </c>
      <c r="I6" s="209" t="s">
        <v>145</v>
      </c>
      <c r="J6" s="209" t="s">
        <v>31</v>
      </c>
      <c r="K6" s="209" t="s">
        <v>146</v>
      </c>
      <c r="L6" s="209" t="s">
        <v>147</v>
      </c>
      <c r="M6" s="209" t="s">
        <v>148</v>
      </c>
      <c r="N6" s="209" t="s">
        <v>149</v>
      </c>
      <c r="O6" s="209" t="s">
        <v>150</v>
      </c>
      <c r="P6" s="209" t="s">
        <v>151</v>
      </c>
      <c r="Q6" s="209" t="s">
        <v>152</v>
      </c>
      <c r="R6" s="209" t="s">
        <v>153</v>
      </c>
      <c r="S6" s="209" t="s">
        <v>154</v>
      </c>
      <c r="T6" s="209" t="s">
        <v>155</v>
      </c>
      <c r="U6" s="209" t="s">
        <v>156</v>
      </c>
      <c r="V6" s="209" t="s">
        <v>157</v>
      </c>
      <c r="W6" s="209" t="s">
        <v>158</v>
      </c>
      <c r="X6" s="209" t="s">
        <v>159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1" t="s">
        <v>160</v>
      </c>
      <c r="B8" s="222" t="s">
        <v>82</v>
      </c>
      <c r="C8" s="245" t="s">
        <v>88</v>
      </c>
      <c r="D8" s="223"/>
      <c r="E8" s="224"/>
      <c r="F8" s="225"/>
      <c r="G8" s="225">
        <f>SUMIF(AG9:AG17,"&lt;&gt;NOR",G9:G17)</f>
        <v>0</v>
      </c>
      <c r="H8" s="225"/>
      <c r="I8" s="225">
        <f>SUM(I9:I17)</f>
        <v>0</v>
      </c>
      <c r="J8" s="225"/>
      <c r="K8" s="225">
        <f>SUM(K9:K17)</f>
        <v>0</v>
      </c>
      <c r="L8" s="225"/>
      <c r="M8" s="225">
        <f>SUM(M9:M17)</f>
        <v>0</v>
      </c>
      <c r="N8" s="225"/>
      <c r="O8" s="225">
        <f>SUM(O9:O17)</f>
        <v>0</v>
      </c>
      <c r="P8" s="225"/>
      <c r="Q8" s="225">
        <f>SUM(Q9:Q17)</f>
        <v>0</v>
      </c>
      <c r="R8" s="225"/>
      <c r="S8" s="225"/>
      <c r="T8" s="226"/>
      <c r="U8" s="220"/>
      <c r="V8" s="220">
        <f>SUM(V9:V17)</f>
        <v>63.690000000000005</v>
      </c>
      <c r="W8" s="220"/>
      <c r="X8" s="220"/>
      <c r="AG8" t="s">
        <v>161</v>
      </c>
    </row>
    <row r="9" spans="1:60" outlineLevel="1" x14ac:dyDescent="0.25">
      <c r="A9" s="227">
        <v>1</v>
      </c>
      <c r="B9" s="228" t="s">
        <v>213</v>
      </c>
      <c r="C9" s="247" t="s">
        <v>214</v>
      </c>
      <c r="D9" s="229" t="s">
        <v>215</v>
      </c>
      <c r="E9" s="230">
        <v>255.4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 t="s">
        <v>216</v>
      </c>
      <c r="S9" s="232" t="s">
        <v>171</v>
      </c>
      <c r="T9" s="233" t="s">
        <v>171</v>
      </c>
      <c r="U9" s="219">
        <v>0.223</v>
      </c>
      <c r="V9" s="219">
        <f>ROUND(E9*U9,2)</f>
        <v>56.95</v>
      </c>
      <c r="W9" s="219"/>
      <c r="X9" s="219" t="s">
        <v>167</v>
      </c>
      <c r="Y9" s="210"/>
      <c r="Z9" s="210"/>
      <c r="AA9" s="210"/>
      <c r="AB9" s="210"/>
      <c r="AC9" s="210"/>
      <c r="AD9" s="210"/>
      <c r="AE9" s="210"/>
      <c r="AF9" s="210"/>
      <c r="AG9" s="210" t="s">
        <v>168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56" t="s">
        <v>217</v>
      </c>
      <c r="D10" s="255"/>
      <c r="E10" s="255"/>
      <c r="F10" s="255"/>
      <c r="G10" s="255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218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2" t="str">
        <f>C10</f>
        <v>s přemístěním výkopku v příčných profilech na vzdálenost do 15 m nebo s naložením na dopravní prostředek.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17"/>
      <c r="B11" s="218"/>
      <c r="C11" s="257" t="s">
        <v>257</v>
      </c>
      <c r="D11" s="253"/>
      <c r="E11" s="254">
        <v>863.5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0"/>
      <c r="Z11" s="210"/>
      <c r="AA11" s="210"/>
      <c r="AB11" s="210"/>
      <c r="AC11" s="210"/>
      <c r="AD11" s="210"/>
      <c r="AE11" s="210"/>
      <c r="AF11" s="210"/>
      <c r="AG11" s="210" t="s">
        <v>222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57" t="s">
        <v>258</v>
      </c>
      <c r="D12" s="253"/>
      <c r="E12" s="254">
        <v>-259.05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0"/>
      <c r="Z12" s="210"/>
      <c r="AA12" s="210"/>
      <c r="AB12" s="210"/>
      <c r="AC12" s="210"/>
      <c r="AD12" s="210"/>
      <c r="AE12" s="210"/>
      <c r="AF12" s="210"/>
      <c r="AG12" s="210" t="s">
        <v>222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17"/>
      <c r="B13" s="218"/>
      <c r="C13" s="257" t="s">
        <v>259</v>
      </c>
      <c r="D13" s="253"/>
      <c r="E13" s="254">
        <v>-313.05</v>
      </c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0"/>
      <c r="Z13" s="210"/>
      <c r="AA13" s="210"/>
      <c r="AB13" s="210"/>
      <c r="AC13" s="210"/>
      <c r="AD13" s="210"/>
      <c r="AE13" s="210"/>
      <c r="AF13" s="210"/>
      <c r="AG13" s="210" t="s">
        <v>222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17"/>
      <c r="B14" s="218"/>
      <c r="C14" s="257" t="s">
        <v>260</v>
      </c>
      <c r="D14" s="253"/>
      <c r="E14" s="254">
        <v>-36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0"/>
      <c r="Z14" s="210"/>
      <c r="AA14" s="210"/>
      <c r="AB14" s="210"/>
      <c r="AC14" s="210"/>
      <c r="AD14" s="210"/>
      <c r="AE14" s="210"/>
      <c r="AF14" s="210"/>
      <c r="AG14" s="210" t="s">
        <v>222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7">
        <v>2</v>
      </c>
      <c r="B15" s="228" t="s">
        <v>219</v>
      </c>
      <c r="C15" s="247" t="s">
        <v>220</v>
      </c>
      <c r="D15" s="229" t="s">
        <v>215</v>
      </c>
      <c r="E15" s="230">
        <v>76.62</v>
      </c>
      <c r="F15" s="231"/>
      <c r="G15" s="232">
        <f>ROUND(E15*F15,2)</f>
        <v>0</v>
      </c>
      <c r="H15" s="231"/>
      <c r="I15" s="232">
        <f>ROUND(E15*H15,2)</f>
        <v>0</v>
      </c>
      <c r="J15" s="231"/>
      <c r="K15" s="232">
        <f>ROUND(E15*J15,2)</f>
        <v>0</v>
      </c>
      <c r="L15" s="232">
        <v>21</v>
      </c>
      <c r="M15" s="232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2" t="s">
        <v>216</v>
      </c>
      <c r="S15" s="232" t="s">
        <v>171</v>
      </c>
      <c r="T15" s="233" t="s">
        <v>171</v>
      </c>
      <c r="U15" s="219">
        <v>8.7999999999999995E-2</v>
      </c>
      <c r="V15" s="219">
        <f>ROUND(E15*U15,2)</f>
        <v>6.74</v>
      </c>
      <c r="W15" s="219"/>
      <c r="X15" s="219" t="s">
        <v>167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168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17"/>
      <c r="B16" s="218"/>
      <c r="C16" s="256" t="s">
        <v>217</v>
      </c>
      <c r="D16" s="255"/>
      <c r="E16" s="255"/>
      <c r="F16" s="255"/>
      <c r="G16" s="255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0"/>
      <c r="Z16" s="210"/>
      <c r="AA16" s="210"/>
      <c r="AB16" s="210"/>
      <c r="AC16" s="210"/>
      <c r="AD16" s="210"/>
      <c r="AE16" s="210"/>
      <c r="AF16" s="210"/>
      <c r="AG16" s="210" t="s">
        <v>218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42" t="str">
        <f>C16</f>
        <v>s přemístěním výkopku v příčných profilech na vzdálenost do 15 m nebo s naložením na dopravní prostředek.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17"/>
      <c r="B17" s="218"/>
      <c r="C17" s="257" t="s">
        <v>261</v>
      </c>
      <c r="D17" s="253"/>
      <c r="E17" s="254">
        <v>76.62</v>
      </c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0"/>
      <c r="Z17" s="210"/>
      <c r="AA17" s="210"/>
      <c r="AB17" s="210"/>
      <c r="AC17" s="210"/>
      <c r="AD17" s="210"/>
      <c r="AE17" s="210"/>
      <c r="AF17" s="210"/>
      <c r="AG17" s="210" t="s">
        <v>222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5">
      <c r="A18" s="221" t="s">
        <v>160</v>
      </c>
      <c r="B18" s="222" t="s">
        <v>89</v>
      </c>
      <c r="C18" s="245" t="s">
        <v>90</v>
      </c>
      <c r="D18" s="223"/>
      <c r="E18" s="224"/>
      <c r="F18" s="225"/>
      <c r="G18" s="225">
        <f>SUMIF(AG19:AG25,"&lt;&gt;NOR",G19:G25)</f>
        <v>0</v>
      </c>
      <c r="H18" s="225"/>
      <c r="I18" s="225">
        <f>SUM(I19:I25)</f>
        <v>0</v>
      </c>
      <c r="J18" s="225"/>
      <c r="K18" s="225">
        <f>SUM(K19:K25)</f>
        <v>0</v>
      </c>
      <c r="L18" s="225"/>
      <c r="M18" s="225">
        <f>SUM(M19:M25)</f>
        <v>0</v>
      </c>
      <c r="N18" s="225"/>
      <c r="O18" s="225">
        <f>SUM(O19:O25)</f>
        <v>0</v>
      </c>
      <c r="P18" s="225"/>
      <c r="Q18" s="225">
        <f>SUM(Q19:Q25)</f>
        <v>1611.73</v>
      </c>
      <c r="R18" s="225"/>
      <c r="S18" s="225"/>
      <c r="T18" s="226"/>
      <c r="U18" s="220"/>
      <c r="V18" s="220">
        <f>SUM(V19:V25)</f>
        <v>431.26</v>
      </c>
      <c r="W18" s="220"/>
      <c r="X18" s="220"/>
      <c r="AG18" t="s">
        <v>161</v>
      </c>
    </row>
    <row r="19" spans="1:60" ht="30.6" outlineLevel="1" x14ac:dyDescent="0.25">
      <c r="A19" s="227">
        <v>3</v>
      </c>
      <c r="B19" s="228" t="s">
        <v>262</v>
      </c>
      <c r="C19" s="247" t="s">
        <v>263</v>
      </c>
      <c r="D19" s="229" t="s">
        <v>233</v>
      </c>
      <c r="E19" s="230">
        <v>1727</v>
      </c>
      <c r="F19" s="231"/>
      <c r="G19" s="232">
        <f>ROUND(E19*F19,2)</f>
        <v>0</v>
      </c>
      <c r="H19" s="231"/>
      <c r="I19" s="232">
        <f>ROUND(E19*H19,2)</f>
        <v>0</v>
      </c>
      <c r="J19" s="231"/>
      <c r="K19" s="232">
        <f>ROUND(E19*J19,2)</f>
        <v>0</v>
      </c>
      <c r="L19" s="232">
        <v>21</v>
      </c>
      <c r="M19" s="232">
        <f>G19*(1+L19/100)</f>
        <v>0</v>
      </c>
      <c r="N19" s="232">
        <v>0</v>
      </c>
      <c r="O19" s="232">
        <f>ROUND(E19*N19,2)</f>
        <v>0</v>
      </c>
      <c r="P19" s="232">
        <v>0.41699999999999998</v>
      </c>
      <c r="Q19" s="232">
        <f>ROUND(E19*P19,2)</f>
        <v>720.16</v>
      </c>
      <c r="R19" s="232" t="s">
        <v>246</v>
      </c>
      <c r="S19" s="232" t="s">
        <v>171</v>
      </c>
      <c r="T19" s="233" t="s">
        <v>171</v>
      </c>
      <c r="U19" s="219">
        <v>0.13</v>
      </c>
      <c r="V19" s="219">
        <f>ROUND(E19*U19,2)</f>
        <v>224.51</v>
      </c>
      <c r="W19" s="219"/>
      <c r="X19" s="219" t="s">
        <v>167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168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/>
      <c r="B20" s="218"/>
      <c r="C20" s="256" t="s">
        <v>264</v>
      </c>
      <c r="D20" s="255"/>
      <c r="E20" s="255"/>
      <c r="F20" s="255"/>
      <c r="G20" s="255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0"/>
      <c r="Z20" s="210"/>
      <c r="AA20" s="210"/>
      <c r="AB20" s="210"/>
      <c r="AC20" s="210"/>
      <c r="AD20" s="210"/>
      <c r="AE20" s="210"/>
      <c r="AF20" s="210"/>
      <c r="AG20" s="210" t="s">
        <v>218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27">
        <v>4</v>
      </c>
      <c r="B21" s="228" t="s">
        <v>265</v>
      </c>
      <c r="C21" s="247" t="s">
        <v>266</v>
      </c>
      <c r="D21" s="229" t="s">
        <v>233</v>
      </c>
      <c r="E21" s="230">
        <v>2087</v>
      </c>
      <c r="F21" s="231"/>
      <c r="G21" s="232">
        <f>ROUND(E21*F21,2)</f>
        <v>0</v>
      </c>
      <c r="H21" s="231"/>
      <c r="I21" s="232">
        <f>ROUND(E21*H21,2)</f>
        <v>0</v>
      </c>
      <c r="J21" s="231"/>
      <c r="K21" s="232">
        <f>ROUND(E21*J21,2)</f>
        <v>0</v>
      </c>
      <c r="L21" s="232">
        <v>21</v>
      </c>
      <c r="M21" s="232">
        <f>G21*(1+L21/100)</f>
        <v>0</v>
      </c>
      <c r="N21" s="232">
        <v>0</v>
      </c>
      <c r="O21" s="232">
        <f>ROUND(E21*N21,2)</f>
        <v>0</v>
      </c>
      <c r="P21" s="232">
        <v>0.33</v>
      </c>
      <c r="Q21" s="232">
        <f>ROUND(E21*P21,2)</f>
        <v>688.71</v>
      </c>
      <c r="R21" s="232" t="s">
        <v>246</v>
      </c>
      <c r="S21" s="232" t="s">
        <v>171</v>
      </c>
      <c r="T21" s="233" t="s">
        <v>171</v>
      </c>
      <c r="U21" s="219">
        <v>0.06</v>
      </c>
      <c r="V21" s="219">
        <f>ROUND(E21*U21,2)</f>
        <v>125.22</v>
      </c>
      <c r="W21" s="219"/>
      <c r="X21" s="219" t="s">
        <v>167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168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17"/>
      <c r="B22" s="218"/>
      <c r="C22" s="257" t="s">
        <v>267</v>
      </c>
      <c r="D22" s="253"/>
      <c r="E22" s="254">
        <v>2087</v>
      </c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0"/>
      <c r="Z22" s="210"/>
      <c r="AA22" s="210"/>
      <c r="AB22" s="210"/>
      <c r="AC22" s="210"/>
      <c r="AD22" s="210"/>
      <c r="AE22" s="210"/>
      <c r="AF22" s="210"/>
      <c r="AG22" s="210" t="s">
        <v>222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34">
        <v>5</v>
      </c>
      <c r="B23" s="235" t="s">
        <v>268</v>
      </c>
      <c r="C23" s="246" t="s">
        <v>269</v>
      </c>
      <c r="D23" s="236" t="s">
        <v>233</v>
      </c>
      <c r="E23" s="237">
        <v>360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9">
        <v>0</v>
      </c>
      <c r="O23" s="239">
        <f>ROUND(E23*N23,2)</f>
        <v>0</v>
      </c>
      <c r="P23" s="239">
        <v>0.22</v>
      </c>
      <c r="Q23" s="239">
        <f>ROUND(E23*P23,2)</f>
        <v>79.2</v>
      </c>
      <c r="R23" s="239" t="s">
        <v>246</v>
      </c>
      <c r="S23" s="239" t="s">
        <v>171</v>
      </c>
      <c r="T23" s="240" t="s">
        <v>171</v>
      </c>
      <c r="U23" s="219">
        <v>7.0000000000000007E-2</v>
      </c>
      <c r="V23" s="219">
        <f>ROUND(E23*U23,2)</f>
        <v>25.2</v>
      </c>
      <c r="W23" s="219"/>
      <c r="X23" s="219" t="s">
        <v>167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168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7">
        <v>6</v>
      </c>
      <c r="B24" s="228" t="s">
        <v>270</v>
      </c>
      <c r="C24" s="247" t="s">
        <v>271</v>
      </c>
      <c r="D24" s="229" t="s">
        <v>237</v>
      </c>
      <c r="E24" s="230">
        <v>458</v>
      </c>
      <c r="F24" s="231"/>
      <c r="G24" s="232">
        <f>ROUND(E24*F24,2)</f>
        <v>0</v>
      </c>
      <c r="H24" s="231"/>
      <c r="I24" s="232">
        <f>ROUND(E24*H24,2)</f>
        <v>0</v>
      </c>
      <c r="J24" s="231"/>
      <c r="K24" s="232">
        <f>ROUND(E24*J24,2)</f>
        <v>0</v>
      </c>
      <c r="L24" s="232">
        <v>21</v>
      </c>
      <c r="M24" s="232">
        <f>G24*(1+L24/100)</f>
        <v>0</v>
      </c>
      <c r="N24" s="232">
        <v>0</v>
      </c>
      <c r="O24" s="232">
        <f>ROUND(E24*N24,2)</f>
        <v>0</v>
      </c>
      <c r="P24" s="232">
        <v>0.27</v>
      </c>
      <c r="Q24" s="232">
        <f>ROUND(E24*P24,2)</f>
        <v>123.66</v>
      </c>
      <c r="R24" s="232" t="s">
        <v>246</v>
      </c>
      <c r="S24" s="232" t="s">
        <v>171</v>
      </c>
      <c r="T24" s="233" t="s">
        <v>171</v>
      </c>
      <c r="U24" s="219">
        <v>0.123</v>
      </c>
      <c r="V24" s="219">
        <f>ROUND(E24*U24,2)</f>
        <v>56.33</v>
      </c>
      <c r="W24" s="219"/>
      <c r="X24" s="219" t="s">
        <v>167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168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17"/>
      <c r="B25" s="218"/>
      <c r="C25" s="256" t="s">
        <v>272</v>
      </c>
      <c r="D25" s="255"/>
      <c r="E25" s="255"/>
      <c r="F25" s="255"/>
      <c r="G25" s="255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0"/>
      <c r="Z25" s="210"/>
      <c r="AA25" s="210"/>
      <c r="AB25" s="210"/>
      <c r="AC25" s="210"/>
      <c r="AD25" s="210"/>
      <c r="AE25" s="210"/>
      <c r="AF25" s="210"/>
      <c r="AG25" s="210" t="s">
        <v>218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42" t="str">
        <f>C25</f>
        <v>s vybouráním lože, s přemístěním hmot na skládku na vzdálenost do 3 m nebo naložením na dopravní prostředek</v>
      </c>
      <c r="BB25" s="210"/>
      <c r="BC25" s="210"/>
      <c r="BD25" s="210"/>
      <c r="BE25" s="210"/>
      <c r="BF25" s="210"/>
      <c r="BG25" s="210"/>
      <c r="BH25" s="210"/>
    </row>
    <row r="26" spans="1:60" x14ac:dyDescent="0.25">
      <c r="A26" s="221" t="s">
        <v>160</v>
      </c>
      <c r="B26" s="222" t="s">
        <v>91</v>
      </c>
      <c r="C26" s="245" t="s">
        <v>92</v>
      </c>
      <c r="D26" s="223"/>
      <c r="E26" s="224"/>
      <c r="F26" s="225"/>
      <c r="G26" s="225">
        <f>SUMIF(AG27:AG29,"&lt;&gt;NOR",G27:G29)</f>
        <v>0</v>
      </c>
      <c r="H26" s="225"/>
      <c r="I26" s="225">
        <f>SUM(I27:I29)</f>
        <v>0</v>
      </c>
      <c r="J26" s="225"/>
      <c r="K26" s="225">
        <f>SUM(K27:K29)</f>
        <v>0</v>
      </c>
      <c r="L26" s="225"/>
      <c r="M26" s="225">
        <f>SUM(M27:M29)</f>
        <v>0</v>
      </c>
      <c r="N26" s="225"/>
      <c r="O26" s="225">
        <f>SUM(O27:O29)</f>
        <v>0</v>
      </c>
      <c r="P26" s="225"/>
      <c r="Q26" s="225">
        <f>SUM(Q27:Q29)</f>
        <v>0</v>
      </c>
      <c r="R26" s="225"/>
      <c r="S26" s="225"/>
      <c r="T26" s="226"/>
      <c r="U26" s="220"/>
      <c r="V26" s="220">
        <f>SUM(V27:V29)</f>
        <v>30.29</v>
      </c>
      <c r="W26" s="220"/>
      <c r="X26" s="220"/>
      <c r="AG26" t="s">
        <v>161</v>
      </c>
    </row>
    <row r="27" spans="1:60" outlineLevel="1" x14ac:dyDescent="0.25">
      <c r="A27" s="227">
        <v>7</v>
      </c>
      <c r="B27" s="228" t="s">
        <v>273</v>
      </c>
      <c r="C27" s="247" t="s">
        <v>274</v>
      </c>
      <c r="D27" s="229" t="s">
        <v>215</v>
      </c>
      <c r="E27" s="230">
        <v>82.98</v>
      </c>
      <c r="F27" s="231"/>
      <c r="G27" s="232">
        <f>ROUND(E27*F27,2)</f>
        <v>0</v>
      </c>
      <c r="H27" s="231"/>
      <c r="I27" s="232">
        <f>ROUND(E27*H27,2)</f>
        <v>0</v>
      </c>
      <c r="J27" s="231"/>
      <c r="K27" s="232">
        <f>ROUND(E27*J27,2)</f>
        <v>0</v>
      </c>
      <c r="L27" s="232">
        <v>21</v>
      </c>
      <c r="M27" s="232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2" t="s">
        <v>216</v>
      </c>
      <c r="S27" s="232" t="s">
        <v>171</v>
      </c>
      <c r="T27" s="233" t="s">
        <v>171</v>
      </c>
      <c r="U27" s="219">
        <v>0.36499999999999999</v>
      </c>
      <c r="V27" s="219">
        <f>ROUND(E27*U27,2)</f>
        <v>30.29</v>
      </c>
      <c r="W27" s="219"/>
      <c r="X27" s="219" t="s">
        <v>167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168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1" outlineLevel="1" x14ac:dyDescent="0.25">
      <c r="A28" s="217"/>
      <c r="B28" s="218"/>
      <c r="C28" s="256" t="s">
        <v>275</v>
      </c>
      <c r="D28" s="255"/>
      <c r="E28" s="255"/>
      <c r="F28" s="255"/>
      <c r="G28" s="255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0"/>
      <c r="Z28" s="210"/>
      <c r="AA28" s="210"/>
      <c r="AB28" s="210"/>
      <c r="AC28" s="210"/>
      <c r="AD28" s="210"/>
      <c r="AE28" s="210"/>
      <c r="AF28" s="210"/>
      <c r="AG28" s="210" t="s">
        <v>218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42" t="str">
        <f>C28</f>
        <v>zapažených i nezapažených s urovnáním dna do předepsaného profilu a spádu, s přehozením výkopku na přilehlém terénu na vzdálenost do 3 m od podélné osy rýhy nebo s naložením výkopku na dopravní prostředek.</v>
      </c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17"/>
      <c r="B29" s="218"/>
      <c r="C29" s="257" t="s">
        <v>276</v>
      </c>
      <c r="D29" s="253"/>
      <c r="E29" s="254">
        <v>82.98</v>
      </c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0"/>
      <c r="Z29" s="210"/>
      <c r="AA29" s="210"/>
      <c r="AB29" s="210"/>
      <c r="AC29" s="210"/>
      <c r="AD29" s="210"/>
      <c r="AE29" s="210"/>
      <c r="AF29" s="210"/>
      <c r="AG29" s="210" t="s">
        <v>222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5">
      <c r="A30" s="221" t="s">
        <v>160</v>
      </c>
      <c r="B30" s="222" t="s">
        <v>93</v>
      </c>
      <c r="C30" s="245" t="s">
        <v>94</v>
      </c>
      <c r="D30" s="223"/>
      <c r="E30" s="224"/>
      <c r="F30" s="225"/>
      <c r="G30" s="225">
        <f>SUMIF(AG31:AG37,"&lt;&gt;NOR",G31:G37)</f>
        <v>0</v>
      </c>
      <c r="H30" s="225"/>
      <c r="I30" s="225">
        <f>SUM(I31:I37)</f>
        <v>0</v>
      </c>
      <c r="J30" s="225"/>
      <c r="K30" s="225">
        <f>SUM(K31:K37)</f>
        <v>0</v>
      </c>
      <c r="L30" s="225"/>
      <c r="M30" s="225">
        <f>SUM(M31:M37)</f>
        <v>0</v>
      </c>
      <c r="N30" s="225"/>
      <c r="O30" s="225">
        <f>SUM(O31:O37)</f>
        <v>0</v>
      </c>
      <c r="P30" s="225"/>
      <c r="Q30" s="225">
        <f>SUM(Q31:Q37)</f>
        <v>0</v>
      </c>
      <c r="R30" s="225"/>
      <c r="S30" s="225"/>
      <c r="T30" s="226"/>
      <c r="U30" s="220"/>
      <c r="V30" s="220">
        <f>SUM(V31:V37)</f>
        <v>3.38</v>
      </c>
      <c r="W30" s="220"/>
      <c r="X30" s="220"/>
      <c r="AG30" t="s">
        <v>161</v>
      </c>
    </row>
    <row r="31" spans="1:60" outlineLevel="1" x14ac:dyDescent="0.25">
      <c r="A31" s="227">
        <v>8</v>
      </c>
      <c r="B31" s="228" t="s">
        <v>223</v>
      </c>
      <c r="C31" s="247" t="s">
        <v>224</v>
      </c>
      <c r="D31" s="229" t="s">
        <v>215</v>
      </c>
      <c r="E31" s="230">
        <v>338.38</v>
      </c>
      <c r="F31" s="231"/>
      <c r="G31" s="232">
        <f>ROUND(E31*F31,2)</f>
        <v>0</v>
      </c>
      <c r="H31" s="231"/>
      <c r="I31" s="232">
        <f>ROUND(E31*H31,2)</f>
        <v>0</v>
      </c>
      <c r="J31" s="231"/>
      <c r="K31" s="232">
        <f>ROUND(E31*J31,2)</f>
        <v>0</v>
      </c>
      <c r="L31" s="232">
        <v>21</v>
      </c>
      <c r="M31" s="232">
        <f>G31*(1+L31/100)</f>
        <v>0</v>
      </c>
      <c r="N31" s="232">
        <v>0</v>
      </c>
      <c r="O31" s="232">
        <f>ROUND(E31*N31,2)</f>
        <v>0</v>
      </c>
      <c r="P31" s="232">
        <v>0</v>
      </c>
      <c r="Q31" s="232">
        <f>ROUND(E31*P31,2)</f>
        <v>0</v>
      </c>
      <c r="R31" s="232" t="s">
        <v>216</v>
      </c>
      <c r="S31" s="232" t="s">
        <v>171</v>
      </c>
      <c r="T31" s="233" t="s">
        <v>171</v>
      </c>
      <c r="U31" s="219">
        <v>0.01</v>
      </c>
      <c r="V31" s="219">
        <f>ROUND(E31*U31,2)</f>
        <v>3.38</v>
      </c>
      <c r="W31" s="219"/>
      <c r="X31" s="219" t="s">
        <v>167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168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56" t="s">
        <v>225</v>
      </c>
      <c r="D32" s="255"/>
      <c r="E32" s="255"/>
      <c r="F32" s="255"/>
      <c r="G32" s="255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0"/>
      <c r="Z32" s="210"/>
      <c r="AA32" s="210"/>
      <c r="AB32" s="210"/>
      <c r="AC32" s="210"/>
      <c r="AD32" s="210"/>
      <c r="AE32" s="210"/>
      <c r="AF32" s="210"/>
      <c r="AG32" s="210" t="s">
        <v>218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42" t="str">
        <f>C32</f>
        <v>po suchu, bez ohledu na druh dopravního prostředku, bez naložení výkopku, avšak se složením bez rozhrnutí,</v>
      </c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17"/>
      <c r="B33" s="218"/>
      <c r="C33" s="257" t="s">
        <v>277</v>
      </c>
      <c r="D33" s="253"/>
      <c r="E33" s="254">
        <v>338.38</v>
      </c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0"/>
      <c r="Z33" s="210"/>
      <c r="AA33" s="210"/>
      <c r="AB33" s="210"/>
      <c r="AC33" s="210"/>
      <c r="AD33" s="210"/>
      <c r="AE33" s="210"/>
      <c r="AF33" s="210"/>
      <c r="AG33" s="210" t="s">
        <v>222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30.6" outlineLevel="1" x14ac:dyDescent="0.25">
      <c r="A34" s="227">
        <v>9</v>
      </c>
      <c r="B34" s="228" t="s">
        <v>226</v>
      </c>
      <c r="C34" s="247" t="s">
        <v>227</v>
      </c>
      <c r="D34" s="229" t="s">
        <v>215</v>
      </c>
      <c r="E34" s="230">
        <v>1691.9</v>
      </c>
      <c r="F34" s="231"/>
      <c r="G34" s="232">
        <f>ROUND(E34*F34,2)</f>
        <v>0</v>
      </c>
      <c r="H34" s="231"/>
      <c r="I34" s="232">
        <f>ROUND(E34*H34,2)</f>
        <v>0</v>
      </c>
      <c r="J34" s="231"/>
      <c r="K34" s="232">
        <f>ROUND(E34*J34,2)</f>
        <v>0</v>
      </c>
      <c r="L34" s="232">
        <v>21</v>
      </c>
      <c r="M34" s="232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2" t="s">
        <v>216</v>
      </c>
      <c r="S34" s="232" t="s">
        <v>171</v>
      </c>
      <c r="T34" s="233" t="s">
        <v>171</v>
      </c>
      <c r="U34" s="219">
        <v>0</v>
      </c>
      <c r="V34" s="219">
        <f>ROUND(E34*U34,2)</f>
        <v>0</v>
      </c>
      <c r="W34" s="219"/>
      <c r="X34" s="219" t="s">
        <v>167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168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17"/>
      <c r="B35" s="218"/>
      <c r="C35" s="256" t="s">
        <v>225</v>
      </c>
      <c r="D35" s="255"/>
      <c r="E35" s="255"/>
      <c r="F35" s="255"/>
      <c r="G35" s="255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0"/>
      <c r="Z35" s="210"/>
      <c r="AA35" s="210"/>
      <c r="AB35" s="210"/>
      <c r="AC35" s="210"/>
      <c r="AD35" s="210"/>
      <c r="AE35" s="210"/>
      <c r="AF35" s="210"/>
      <c r="AG35" s="210" t="s">
        <v>218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42" t="str">
        <f>C35</f>
        <v>po suchu, bez ohledu na druh dopravního prostředku, bez naložení výkopku, avšak se složením bez rozhrnutí,</v>
      </c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17"/>
      <c r="B36" s="218"/>
      <c r="C36" s="257" t="s">
        <v>278</v>
      </c>
      <c r="D36" s="253"/>
      <c r="E36" s="254">
        <v>1691.9</v>
      </c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0"/>
      <c r="Z36" s="210"/>
      <c r="AA36" s="210"/>
      <c r="AB36" s="210"/>
      <c r="AC36" s="210"/>
      <c r="AD36" s="210"/>
      <c r="AE36" s="210"/>
      <c r="AF36" s="210"/>
      <c r="AG36" s="210" t="s">
        <v>222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34">
        <v>10</v>
      </c>
      <c r="B37" s="235" t="s">
        <v>229</v>
      </c>
      <c r="C37" s="246" t="s">
        <v>230</v>
      </c>
      <c r="D37" s="236" t="s">
        <v>215</v>
      </c>
      <c r="E37" s="237">
        <v>338.38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39" t="s">
        <v>216</v>
      </c>
      <c r="S37" s="239" t="s">
        <v>171</v>
      </c>
      <c r="T37" s="240" t="s">
        <v>171</v>
      </c>
      <c r="U37" s="219">
        <v>0</v>
      </c>
      <c r="V37" s="219">
        <f>ROUND(E37*U37,2)</f>
        <v>0</v>
      </c>
      <c r="W37" s="219"/>
      <c r="X37" s="219" t="s">
        <v>167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168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5">
      <c r="A38" s="221" t="s">
        <v>160</v>
      </c>
      <c r="B38" s="222" t="s">
        <v>97</v>
      </c>
      <c r="C38" s="245" t="s">
        <v>98</v>
      </c>
      <c r="D38" s="223"/>
      <c r="E38" s="224"/>
      <c r="F38" s="225"/>
      <c r="G38" s="225">
        <f>SUMIF(AG39:AG41,"&lt;&gt;NOR",G39:G41)</f>
        <v>0</v>
      </c>
      <c r="H38" s="225"/>
      <c r="I38" s="225">
        <f>SUM(I39:I41)</f>
        <v>0</v>
      </c>
      <c r="J38" s="225"/>
      <c r="K38" s="225">
        <f>SUM(K39:K41)</f>
        <v>0</v>
      </c>
      <c r="L38" s="225"/>
      <c r="M38" s="225">
        <f>SUM(M39:M41)</f>
        <v>0</v>
      </c>
      <c r="N38" s="225"/>
      <c r="O38" s="225">
        <f>SUM(O39:O41)</f>
        <v>0</v>
      </c>
      <c r="P38" s="225"/>
      <c r="Q38" s="225">
        <f>SUM(Q39:Q41)</f>
        <v>0</v>
      </c>
      <c r="R38" s="225"/>
      <c r="S38" s="225"/>
      <c r="T38" s="226"/>
      <c r="U38" s="220"/>
      <c r="V38" s="220">
        <f>SUM(V39:V41)</f>
        <v>17.39</v>
      </c>
      <c r="W38" s="220"/>
      <c r="X38" s="220"/>
      <c r="AG38" t="s">
        <v>161</v>
      </c>
    </row>
    <row r="39" spans="1:60" outlineLevel="1" x14ac:dyDescent="0.25">
      <c r="A39" s="227">
        <v>11</v>
      </c>
      <c r="B39" s="228" t="s">
        <v>231</v>
      </c>
      <c r="C39" s="247" t="s">
        <v>232</v>
      </c>
      <c r="D39" s="229" t="s">
        <v>233</v>
      </c>
      <c r="E39" s="230">
        <v>966</v>
      </c>
      <c r="F39" s="231"/>
      <c r="G39" s="232">
        <f>ROUND(E39*F39,2)</f>
        <v>0</v>
      </c>
      <c r="H39" s="231"/>
      <c r="I39" s="232">
        <f>ROUND(E39*H39,2)</f>
        <v>0</v>
      </c>
      <c r="J39" s="231"/>
      <c r="K39" s="232">
        <f>ROUND(E39*J39,2)</f>
        <v>0</v>
      </c>
      <c r="L39" s="232">
        <v>21</v>
      </c>
      <c r="M39" s="232">
        <f>G39*(1+L39/100)</f>
        <v>0</v>
      </c>
      <c r="N39" s="232">
        <v>0</v>
      </c>
      <c r="O39" s="232">
        <f>ROUND(E39*N39,2)</f>
        <v>0</v>
      </c>
      <c r="P39" s="232">
        <v>0</v>
      </c>
      <c r="Q39" s="232">
        <f>ROUND(E39*P39,2)</f>
        <v>0</v>
      </c>
      <c r="R39" s="232" t="s">
        <v>216</v>
      </c>
      <c r="S39" s="232" t="s">
        <v>171</v>
      </c>
      <c r="T39" s="233" t="s">
        <v>171</v>
      </c>
      <c r="U39" s="219">
        <v>1.7999999999999999E-2</v>
      </c>
      <c r="V39" s="219">
        <f>ROUND(E39*U39,2)</f>
        <v>17.39</v>
      </c>
      <c r="W39" s="219"/>
      <c r="X39" s="219" t="s">
        <v>167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168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17"/>
      <c r="B40" s="218"/>
      <c r="C40" s="256" t="s">
        <v>234</v>
      </c>
      <c r="D40" s="255"/>
      <c r="E40" s="255"/>
      <c r="F40" s="255"/>
      <c r="G40" s="255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0"/>
      <c r="Z40" s="210"/>
      <c r="AA40" s="210"/>
      <c r="AB40" s="210"/>
      <c r="AC40" s="210"/>
      <c r="AD40" s="210"/>
      <c r="AE40" s="210"/>
      <c r="AF40" s="210"/>
      <c r="AG40" s="210" t="s">
        <v>218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17"/>
      <c r="B41" s="218"/>
      <c r="C41" s="257" t="s">
        <v>279</v>
      </c>
      <c r="D41" s="253"/>
      <c r="E41" s="254">
        <v>966</v>
      </c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0"/>
      <c r="Z41" s="210"/>
      <c r="AA41" s="210"/>
      <c r="AB41" s="210"/>
      <c r="AC41" s="210"/>
      <c r="AD41" s="210"/>
      <c r="AE41" s="210"/>
      <c r="AF41" s="210"/>
      <c r="AG41" s="210" t="s">
        <v>222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5">
      <c r="A42" s="221" t="s">
        <v>160</v>
      </c>
      <c r="B42" s="222" t="s">
        <v>99</v>
      </c>
      <c r="C42" s="245" t="s">
        <v>100</v>
      </c>
      <c r="D42" s="223"/>
      <c r="E42" s="224"/>
      <c r="F42" s="225"/>
      <c r="G42" s="225">
        <f>SUMIF(AG43:AG51,"&lt;&gt;NOR",G43:G51)</f>
        <v>0</v>
      </c>
      <c r="H42" s="225"/>
      <c r="I42" s="225">
        <f>SUM(I43:I51)</f>
        <v>0</v>
      </c>
      <c r="J42" s="225"/>
      <c r="K42" s="225">
        <f>SUM(K43:K51)</f>
        <v>0</v>
      </c>
      <c r="L42" s="225"/>
      <c r="M42" s="225">
        <f>SUM(M43:M51)</f>
        <v>0</v>
      </c>
      <c r="N42" s="225"/>
      <c r="O42" s="225">
        <f>SUM(O43:O51)</f>
        <v>126.29</v>
      </c>
      <c r="P42" s="225"/>
      <c r="Q42" s="225">
        <f>SUM(Q43:Q51)</f>
        <v>0</v>
      </c>
      <c r="R42" s="225"/>
      <c r="S42" s="225"/>
      <c r="T42" s="226"/>
      <c r="U42" s="220"/>
      <c r="V42" s="220">
        <f>SUM(V43:V51)</f>
        <v>155.05000000000001</v>
      </c>
      <c r="W42" s="220"/>
      <c r="X42" s="220"/>
      <c r="AG42" t="s">
        <v>161</v>
      </c>
    </row>
    <row r="43" spans="1:60" outlineLevel="1" x14ac:dyDescent="0.25">
      <c r="A43" s="227">
        <v>12</v>
      </c>
      <c r="B43" s="228" t="s">
        <v>280</v>
      </c>
      <c r="C43" s="247" t="s">
        <v>281</v>
      </c>
      <c r="D43" s="229" t="s">
        <v>233</v>
      </c>
      <c r="E43" s="230">
        <v>783.7</v>
      </c>
      <c r="F43" s="231"/>
      <c r="G43" s="232">
        <f>ROUND(E43*F43,2)</f>
        <v>0</v>
      </c>
      <c r="H43" s="231"/>
      <c r="I43" s="232">
        <f>ROUND(E43*H43,2)</f>
        <v>0</v>
      </c>
      <c r="J43" s="231"/>
      <c r="K43" s="232">
        <f>ROUND(E43*J43,2)</f>
        <v>0</v>
      </c>
      <c r="L43" s="232">
        <v>21</v>
      </c>
      <c r="M43" s="232">
        <f>G43*(1+L43/100)</f>
        <v>0</v>
      </c>
      <c r="N43" s="232">
        <v>1.8000000000000001E-4</v>
      </c>
      <c r="O43" s="232">
        <f>ROUND(E43*N43,2)</f>
        <v>0.14000000000000001</v>
      </c>
      <c r="P43" s="232">
        <v>0</v>
      </c>
      <c r="Q43" s="232">
        <f>ROUND(E43*P43,2)</f>
        <v>0</v>
      </c>
      <c r="R43" s="232"/>
      <c r="S43" s="232" t="s">
        <v>171</v>
      </c>
      <c r="T43" s="233" t="s">
        <v>171</v>
      </c>
      <c r="U43" s="219">
        <v>7.4999999999999997E-2</v>
      </c>
      <c r="V43" s="219">
        <f>ROUND(E43*U43,2)</f>
        <v>58.78</v>
      </c>
      <c r="W43" s="219"/>
      <c r="X43" s="219" t="s">
        <v>167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168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17"/>
      <c r="B44" s="218"/>
      <c r="C44" s="257" t="s">
        <v>282</v>
      </c>
      <c r="D44" s="253"/>
      <c r="E44" s="254">
        <v>783.7</v>
      </c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0"/>
      <c r="Z44" s="210"/>
      <c r="AA44" s="210"/>
      <c r="AB44" s="210"/>
      <c r="AC44" s="210"/>
      <c r="AD44" s="210"/>
      <c r="AE44" s="210"/>
      <c r="AF44" s="210"/>
      <c r="AG44" s="210" t="s">
        <v>222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>
        <v>13</v>
      </c>
      <c r="B45" s="228" t="s">
        <v>283</v>
      </c>
      <c r="C45" s="247" t="s">
        <v>284</v>
      </c>
      <c r="D45" s="229" t="s">
        <v>215</v>
      </c>
      <c r="E45" s="230">
        <v>75.478679999999997</v>
      </c>
      <c r="F45" s="231"/>
      <c r="G45" s="232">
        <f>ROUND(E45*F45,2)</f>
        <v>0</v>
      </c>
      <c r="H45" s="231"/>
      <c r="I45" s="232">
        <f>ROUND(E45*H45,2)</f>
        <v>0</v>
      </c>
      <c r="J45" s="231"/>
      <c r="K45" s="232">
        <f>ROUND(E45*J45,2)</f>
        <v>0</v>
      </c>
      <c r="L45" s="232">
        <v>21</v>
      </c>
      <c r="M45" s="232">
        <f>G45*(1+L45/100)</f>
        <v>0</v>
      </c>
      <c r="N45" s="232">
        <v>1.665</v>
      </c>
      <c r="O45" s="232">
        <f>ROUND(E45*N45,2)</f>
        <v>125.67</v>
      </c>
      <c r="P45" s="232">
        <v>0</v>
      </c>
      <c r="Q45" s="232">
        <f>ROUND(E45*P45,2)</f>
        <v>0</v>
      </c>
      <c r="R45" s="232"/>
      <c r="S45" s="232" t="s">
        <v>171</v>
      </c>
      <c r="T45" s="233" t="s">
        <v>171</v>
      </c>
      <c r="U45" s="219">
        <v>0.92</v>
      </c>
      <c r="V45" s="219">
        <f>ROUND(E45*U45,2)</f>
        <v>69.44</v>
      </c>
      <c r="W45" s="219"/>
      <c r="X45" s="219" t="s">
        <v>167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168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17"/>
      <c r="B46" s="218"/>
      <c r="C46" s="257" t="s">
        <v>285</v>
      </c>
      <c r="D46" s="253"/>
      <c r="E46" s="254">
        <v>75.478679999999997</v>
      </c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0"/>
      <c r="Z46" s="210"/>
      <c r="AA46" s="210"/>
      <c r="AB46" s="210"/>
      <c r="AC46" s="210"/>
      <c r="AD46" s="210"/>
      <c r="AE46" s="210"/>
      <c r="AF46" s="210"/>
      <c r="AG46" s="210" t="s">
        <v>222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34">
        <v>14</v>
      </c>
      <c r="B47" s="235" t="s">
        <v>286</v>
      </c>
      <c r="C47" s="246" t="s">
        <v>287</v>
      </c>
      <c r="D47" s="236" t="s">
        <v>237</v>
      </c>
      <c r="E47" s="237">
        <v>461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9">
        <v>0</v>
      </c>
      <c r="O47" s="239">
        <f>ROUND(E47*N47,2)</f>
        <v>0</v>
      </c>
      <c r="P47" s="239">
        <v>0</v>
      </c>
      <c r="Q47" s="239">
        <f>ROUND(E47*P47,2)</f>
        <v>0</v>
      </c>
      <c r="R47" s="239" t="s">
        <v>288</v>
      </c>
      <c r="S47" s="239" t="s">
        <v>171</v>
      </c>
      <c r="T47" s="240" t="s">
        <v>171</v>
      </c>
      <c r="U47" s="219">
        <v>5.8000000000000003E-2</v>
      </c>
      <c r="V47" s="219">
        <f>ROUND(E47*U47,2)</f>
        <v>26.74</v>
      </c>
      <c r="W47" s="219"/>
      <c r="X47" s="219" t="s">
        <v>167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168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34">
        <v>15</v>
      </c>
      <c r="B48" s="235" t="s">
        <v>289</v>
      </c>
      <c r="C48" s="246" t="s">
        <v>290</v>
      </c>
      <c r="D48" s="236" t="s">
        <v>291</v>
      </c>
      <c r="E48" s="237">
        <v>2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21</v>
      </c>
      <c r="M48" s="239">
        <f>G48*(1+L48/100)</f>
        <v>0</v>
      </c>
      <c r="N48" s="239">
        <v>0</v>
      </c>
      <c r="O48" s="239">
        <f>ROUND(E48*N48,2)</f>
        <v>0</v>
      </c>
      <c r="P48" s="239">
        <v>0</v>
      </c>
      <c r="Q48" s="239">
        <f>ROUND(E48*P48,2)</f>
        <v>0</v>
      </c>
      <c r="R48" s="239" t="s">
        <v>288</v>
      </c>
      <c r="S48" s="239" t="s">
        <v>171</v>
      </c>
      <c r="T48" s="240" t="s">
        <v>171</v>
      </c>
      <c r="U48" s="219">
        <v>4.4999999999999998E-2</v>
      </c>
      <c r="V48" s="219">
        <f>ROUND(E48*U48,2)</f>
        <v>0.09</v>
      </c>
      <c r="W48" s="219"/>
      <c r="X48" s="219" t="s">
        <v>167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168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34">
        <v>16</v>
      </c>
      <c r="B49" s="235" t="s">
        <v>292</v>
      </c>
      <c r="C49" s="246" t="s">
        <v>293</v>
      </c>
      <c r="D49" s="236" t="s">
        <v>237</v>
      </c>
      <c r="E49" s="237">
        <v>461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9">
        <v>5.9999999999999995E-4</v>
      </c>
      <c r="O49" s="239">
        <f>ROUND(E49*N49,2)</f>
        <v>0.28000000000000003</v>
      </c>
      <c r="P49" s="239">
        <v>0</v>
      </c>
      <c r="Q49" s="239">
        <f>ROUND(E49*P49,2)</f>
        <v>0</v>
      </c>
      <c r="R49" s="239" t="s">
        <v>294</v>
      </c>
      <c r="S49" s="239" t="s">
        <v>171</v>
      </c>
      <c r="T49" s="240" t="s">
        <v>171</v>
      </c>
      <c r="U49" s="219">
        <v>0</v>
      </c>
      <c r="V49" s="219">
        <f>ROUND(E49*U49,2)</f>
        <v>0</v>
      </c>
      <c r="W49" s="219"/>
      <c r="X49" s="219" t="s">
        <v>295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296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34">
        <v>17</v>
      </c>
      <c r="B50" s="235" t="s">
        <v>297</v>
      </c>
      <c r="C50" s="246" t="s">
        <v>298</v>
      </c>
      <c r="D50" s="236" t="s">
        <v>291</v>
      </c>
      <c r="E50" s="237">
        <v>2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9">
        <v>0</v>
      </c>
      <c r="O50" s="239">
        <f>ROUND(E50*N50,2)</f>
        <v>0</v>
      </c>
      <c r="P50" s="239">
        <v>0</v>
      </c>
      <c r="Q50" s="239">
        <f>ROUND(E50*P50,2)</f>
        <v>0</v>
      </c>
      <c r="R50" s="239" t="s">
        <v>294</v>
      </c>
      <c r="S50" s="239" t="s">
        <v>171</v>
      </c>
      <c r="T50" s="240" t="s">
        <v>171</v>
      </c>
      <c r="U50" s="219">
        <v>0</v>
      </c>
      <c r="V50" s="219">
        <f>ROUND(E50*U50,2)</f>
        <v>0</v>
      </c>
      <c r="W50" s="219"/>
      <c r="X50" s="219" t="s">
        <v>295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296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0.399999999999999" outlineLevel="1" x14ac:dyDescent="0.25">
      <c r="A51" s="234">
        <v>18</v>
      </c>
      <c r="B51" s="235" t="s">
        <v>299</v>
      </c>
      <c r="C51" s="246" t="s">
        <v>300</v>
      </c>
      <c r="D51" s="236" t="s">
        <v>233</v>
      </c>
      <c r="E51" s="237">
        <v>783.7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9">
        <v>2.5000000000000001E-4</v>
      </c>
      <c r="O51" s="239">
        <f>ROUND(E51*N51,2)</f>
        <v>0.2</v>
      </c>
      <c r="P51" s="239">
        <v>0</v>
      </c>
      <c r="Q51" s="239">
        <f>ROUND(E51*P51,2)</f>
        <v>0</v>
      </c>
      <c r="R51" s="239" t="s">
        <v>294</v>
      </c>
      <c r="S51" s="239" t="s">
        <v>171</v>
      </c>
      <c r="T51" s="240" t="s">
        <v>171</v>
      </c>
      <c r="U51" s="219">
        <v>0</v>
      </c>
      <c r="V51" s="219">
        <f>ROUND(E51*U51,2)</f>
        <v>0</v>
      </c>
      <c r="W51" s="219"/>
      <c r="X51" s="219" t="s">
        <v>295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296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5">
      <c r="A52" s="221" t="s">
        <v>160</v>
      </c>
      <c r="B52" s="222" t="s">
        <v>107</v>
      </c>
      <c r="C52" s="245" t="s">
        <v>108</v>
      </c>
      <c r="D52" s="223"/>
      <c r="E52" s="224"/>
      <c r="F52" s="225"/>
      <c r="G52" s="225">
        <f>SUMIF(AG53:AG58,"&lt;&gt;NOR",G53:G58)</f>
        <v>0</v>
      </c>
      <c r="H52" s="225"/>
      <c r="I52" s="225">
        <f>SUM(I53:I58)</f>
        <v>0</v>
      </c>
      <c r="J52" s="225"/>
      <c r="K52" s="225">
        <f>SUM(K53:K58)</f>
        <v>0</v>
      </c>
      <c r="L52" s="225"/>
      <c r="M52" s="225">
        <f>SUM(M53:M58)</f>
        <v>0</v>
      </c>
      <c r="N52" s="225"/>
      <c r="O52" s="225">
        <f>SUM(O53:O58)</f>
        <v>1346.36</v>
      </c>
      <c r="P52" s="225"/>
      <c r="Q52" s="225">
        <f>SUM(Q53:Q58)</f>
        <v>0</v>
      </c>
      <c r="R52" s="225"/>
      <c r="S52" s="225"/>
      <c r="T52" s="226"/>
      <c r="U52" s="220"/>
      <c r="V52" s="220">
        <f>SUM(V53:V58)</f>
        <v>119.19</v>
      </c>
      <c r="W52" s="220"/>
      <c r="X52" s="220"/>
      <c r="AG52" t="s">
        <v>161</v>
      </c>
    </row>
    <row r="53" spans="1:60" ht="20.399999999999999" outlineLevel="1" x14ac:dyDescent="0.25">
      <c r="A53" s="234">
        <v>19</v>
      </c>
      <c r="B53" s="235" t="s">
        <v>301</v>
      </c>
      <c r="C53" s="246" t="s">
        <v>302</v>
      </c>
      <c r="D53" s="236" t="s">
        <v>233</v>
      </c>
      <c r="E53" s="237">
        <v>1370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9">
        <v>0.441</v>
      </c>
      <c r="O53" s="239">
        <f>ROUND(E53*N53,2)</f>
        <v>604.16999999999996</v>
      </c>
      <c r="P53" s="239">
        <v>0</v>
      </c>
      <c r="Q53" s="239">
        <f>ROUND(E53*P53,2)</f>
        <v>0</v>
      </c>
      <c r="R53" s="239" t="s">
        <v>246</v>
      </c>
      <c r="S53" s="239" t="s">
        <v>171</v>
      </c>
      <c r="T53" s="240" t="s">
        <v>171</v>
      </c>
      <c r="U53" s="219">
        <v>2.9000000000000001E-2</v>
      </c>
      <c r="V53" s="219">
        <f>ROUND(E53*U53,2)</f>
        <v>39.729999999999997</v>
      </c>
      <c r="W53" s="219"/>
      <c r="X53" s="219" t="s">
        <v>167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168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0.399999999999999" outlineLevel="1" x14ac:dyDescent="0.25">
      <c r="A54" s="227">
        <v>20</v>
      </c>
      <c r="B54" s="228" t="s">
        <v>303</v>
      </c>
      <c r="C54" s="247" t="s">
        <v>304</v>
      </c>
      <c r="D54" s="229" t="s">
        <v>233</v>
      </c>
      <c r="E54" s="230">
        <v>1370</v>
      </c>
      <c r="F54" s="231"/>
      <c r="G54" s="232">
        <f>ROUND(E54*F54,2)</f>
        <v>0</v>
      </c>
      <c r="H54" s="231"/>
      <c r="I54" s="232">
        <f>ROUND(E54*H54,2)</f>
        <v>0</v>
      </c>
      <c r="J54" s="231"/>
      <c r="K54" s="232">
        <f>ROUND(E54*J54,2)</f>
        <v>0</v>
      </c>
      <c r="L54" s="232">
        <v>21</v>
      </c>
      <c r="M54" s="232">
        <f>G54*(1+L54/100)</f>
        <v>0</v>
      </c>
      <c r="N54" s="232">
        <v>0.15826000000000001</v>
      </c>
      <c r="O54" s="232">
        <f>ROUND(E54*N54,2)</f>
        <v>216.82</v>
      </c>
      <c r="P54" s="232">
        <v>0</v>
      </c>
      <c r="Q54" s="232">
        <f>ROUND(E54*P54,2)</f>
        <v>0</v>
      </c>
      <c r="R54" s="232" t="s">
        <v>246</v>
      </c>
      <c r="S54" s="232" t="s">
        <v>171</v>
      </c>
      <c r="T54" s="233" t="s">
        <v>171</v>
      </c>
      <c r="U54" s="219">
        <v>2.4E-2</v>
      </c>
      <c r="V54" s="219">
        <f>ROUND(E54*U54,2)</f>
        <v>32.880000000000003</v>
      </c>
      <c r="W54" s="219"/>
      <c r="X54" s="219" t="s">
        <v>167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168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17"/>
      <c r="B55" s="218"/>
      <c r="C55" s="256" t="s">
        <v>251</v>
      </c>
      <c r="D55" s="255"/>
      <c r="E55" s="255"/>
      <c r="F55" s="255"/>
      <c r="G55" s="255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0"/>
      <c r="Z55" s="210"/>
      <c r="AA55" s="210"/>
      <c r="AB55" s="210"/>
      <c r="AC55" s="210"/>
      <c r="AD55" s="210"/>
      <c r="AE55" s="210"/>
      <c r="AF55" s="210"/>
      <c r="AG55" s="210" t="s">
        <v>218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27">
        <v>21</v>
      </c>
      <c r="B56" s="228" t="s">
        <v>305</v>
      </c>
      <c r="C56" s="247" t="s">
        <v>306</v>
      </c>
      <c r="D56" s="229" t="s">
        <v>233</v>
      </c>
      <c r="E56" s="230">
        <v>1370</v>
      </c>
      <c r="F56" s="231"/>
      <c r="G56" s="232">
        <f>ROUND(E56*F56,2)</f>
        <v>0</v>
      </c>
      <c r="H56" s="231"/>
      <c r="I56" s="232">
        <f>ROUND(E56*H56,2)</f>
        <v>0</v>
      </c>
      <c r="J56" s="231"/>
      <c r="K56" s="232">
        <f>ROUND(E56*J56,2)</f>
        <v>0</v>
      </c>
      <c r="L56" s="232">
        <v>21</v>
      </c>
      <c r="M56" s="232">
        <f>G56*(1+L56/100)</f>
        <v>0</v>
      </c>
      <c r="N56" s="232">
        <v>0.38313999999999998</v>
      </c>
      <c r="O56" s="232">
        <f>ROUND(E56*N56,2)</f>
        <v>524.9</v>
      </c>
      <c r="P56" s="232">
        <v>0</v>
      </c>
      <c r="Q56" s="232">
        <f>ROUND(E56*P56,2)</f>
        <v>0</v>
      </c>
      <c r="R56" s="232" t="s">
        <v>246</v>
      </c>
      <c r="S56" s="232" t="s">
        <v>171</v>
      </c>
      <c r="T56" s="233" t="s">
        <v>171</v>
      </c>
      <c r="U56" s="219">
        <v>2.5999999999999999E-2</v>
      </c>
      <c r="V56" s="219">
        <f>ROUND(E56*U56,2)</f>
        <v>35.619999999999997</v>
      </c>
      <c r="W56" s="219"/>
      <c r="X56" s="219" t="s">
        <v>167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168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17"/>
      <c r="B57" s="218"/>
      <c r="C57" s="256" t="s">
        <v>307</v>
      </c>
      <c r="D57" s="255"/>
      <c r="E57" s="255"/>
      <c r="F57" s="255"/>
      <c r="G57" s="255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0"/>
      <c r="Z57" s="210"/>
      <c r="AA57" s="210"/>
      <c r="AB57" s="210"/>
      <c r="AC57" s="210"/>
      <c r="AD57" s="210"/>
      <c r="AE57" s="210"/>
      <c r="AF57" s="210"/>
      <c r="AG57" s="210" t="s">
        <v>218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34">
        <v>22</v>
      </c>
      <c r="B58" s="235" t="s">
        <v>308</v>
      </c>
      <c r="C58" s="246" t="s">
        <v>309</v>
      </c>
      <c r="D58" s="236" t="s">
        <v>233</v>
      </c>
      <c r="E58" s="237">
        <v>1370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21</v>
      </c>
      <c r="M58" s="239">
        <f>G58*(1+L58/100)</f>
        <v>0</v>
      </c>
      <c r="N58" s="239">
        <v>3.4000000000000002E-4</v>
      </c>
      <c r="O58" s="239">
        <f>ROUND(E58*N58,2)</f>
        <v>0.47</v>
      </c>
      <c r="P58" s="239">
        <v>0</v>
      </c>
      <c r="Q58" s="239">
        <f>ROUND(E58*P58,2)</f>
        <v>0</v>
      </c>
      <c r="R58" s="239" t="s">
        <v>246</v>
      </c>
      <c r="S58" s="239" t="s">
        <v>171</v>
      </c>
      <c r="T58" s="240" t="s">
        <v>171</v>
      </c>
      <c r="U58" s="219">
        <v>8.0000000000000002E-3</v>
      </c>
      <c r="V58" s="219">
        <f>ROUND(E58*U58,2)</f>
        <v>10.96</v>
      </c>
      <c r="W58" s="219"/>
      <c r="X58" s="219" t="s">
        <v>167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168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5">
      <c r="A59" s="221" t="s">
        <v>160</v>
      </c>
      <c r="B59" s="222" t="s">
        <v>109</v>
      </c>
      <c r="C59" s="245" t="s">
        <v>110</v>
      </c>
      <c r="D59" s="223"/>
      <c r="E59" s="224"/>
      <c r="F59" s="225"/>
      <c r="G59" s="225">
        <f>SUMIF(AG60:AG61,"&lt;&gt;NOR",G60:G61)</f>
        <v>0</v>
      </c>
      <c r="H59" s="225"/>
      <c r="I59" s="225">
        <f>SUM(I60:I61)</f>
        <v>0</v>
      </c>
      <c r="J59" s="225"/>
      <c r="K59" s="225">
        <f>SUM(K60:K61)</f>
        <v>0</v>
      </c>
      <c r="L59" s="225"/>
      <c r="M59" s="225">
        <f>SUM(M60:M61)</f>
        <v>0</v>
      </c>
      <c r="N59" s="225"/>
      <c r="O59" s="225">
        <f>SUM(O60:O61)</f>
        <v>142.80000000000001</v>
      </c>
      <c r="P59" s="225"/>
      <c r="Q59" s="225">
        <f>SUM(Q60:Q61)</f>
        <v>0</v>
      </c>
      <c r="R59" s="225"/>
      <c r="S59" s="225"/>
      <c r="T59" s="226"/>
      <c r="U59" s="220"/>
      <c r="V59" s="220">
        <f>SUM(V60:V61)</f>
        <v>23.29</v>
      </c>
      <c r="W59" s="220"/>
      <c r="X59" s="220"/>
      <c r="AG59" t="s">
        <v>161</v>
      </c>
    </row>
    <row r="60" spans="1:60" outlineLevel="1" x14ac:dyDescent="0.25">
      <c r="A60" s="234">
        <v>23</v>
      </c>
      <c r="B60" s="235" t="s">
        <v>310</v>
      </c>
      <c r="C60" s="246" t="s">
        <v>311</v>
      </c>
      <c r="D60" s="236" t="s">
        <v>233</v>
      </c>
      <c r="E60" s="237">
        <v>1370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9">
        <v>5.0000000000000001E-4</v>
      </c>
      <c r="O60" s="239">
        <f>ROUND(E60*N60,2)</f>
        <v>0.69</v>
      </c>
      <c r="P60" s="239">
        <v>0</v>
      </c>
      <c r="Q60" s="239">
        <f>ROUND(E60*P60,2)</f>
        <v>0</v>
      </c>
      <c r="R60" s="239" t="s">
        <v>246</v>
      </c>
      <c r="S60" s="239" t="s">
        <v>171</v>
      </c>
      <c r="T60" s="240" t="s">
        <v>171</v>
      </c>
      <c r="U60" s="219">
        <v>2E-3</v>
      </c>
      <c r="V60" s="219">
        <f>ROUND(E60*U60,2)</f>
        <v>2.74</v>
      </c>
      <c r="W60" s="219"/>
      <c r="X60" s="219" t="s">
        <v>167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168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0.399999999999999" outlineLevel="1" x14ac:dyDescent="0.25">
      <c r="A61" s="234">
        <v>24</v>
      </c>
      <c r="B61" s="235" t="s">
        <v>312</v>
      </c>
      <c r="C61" s="246" t="s">
        <v>313</v>
      </c>
      <c r="D61" s="236" t="s">
        <v>233</v>
      </c>
      <c r="E61" s="237">
        <v>1370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21</v>
      </c>
      <c r="M61" s="239">
        <f>G61*(1+L61/100)</f>
        <v>0</v>
      </c>
      <c r="N61" s="239">
        <v>0.10373</v>
      </c>
      <c r="O61" s="239">
        <f>ROUND(E61*N61,2)</f>
        <v>142.11000000000001</v>
      </c>
      <c r="P61" s="239">
        <v>0</v>
      </c>
      <c r="Q61" s="239">
        <f>ROUND(E61*P61,2)</f>
        <v>0</v>
      </c>
      <c r="R61" s="239" t="s">
        <v>246</v>
      </c>
      <c r="S61" s="239" t="s">
        <v>171</v>
      </c>
      <c r="T61" s="240" t="s">
        <v>171</v>
      </c>
      <c r="U61" s="219">
        <v>1.4999999999999999E-2</v>
      </c>
      <c r="V61" s="219">
        <f>ROUND(E61*U61,2)</f>
        <v>20.55</v>
      </c>
      <c r="W61" s="219"/>
      <c r="X61" s="219" t="s">
        <v>167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168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x14ac:dyDescent="0.25">
      <c r="A62" s="221" t="s">
        <v>160</v>
      </c>
      <c r="B62" s="222" t="s">
        <v>113</v>
      </c>
      <c r="C62" s="245" t="s">
        <v>114</v>
      </c>
      <c r="D62" s="223"/>
      <c r="E62" s="224"/>
      <c r="F62" s="225"/>
      <c r="G62" s="225">
        <f>SUMIF(AG63:AG66,"&lt;&gt;NOR",G63:G66)</f>
        <v>0</v>
      </c>
      <c r="H62" s="225"/>
      <c r="I62" s="225">
        <f>SUM(I63:I66)</f>
        <v>0</v>
      </c>
      <c r="J62" s="225"/>
      <c r="K62" s="225">
        <f>SUM(K63:K66)</f>
        <v>0</v>
      </c>
      <c r="L62" s="225"/>
      <c r="M62" s="225">
        <f>SUM(M63:M66)</f>
        <v>0</v>
      </c>
      <c r="N62" s="225"/>
      <c r="O62" s="225">
        <f>SUM(O63:O66)</f>
        <v>4.76</v>
      </c>
      <c r="P62" s="225"/>
      <c r="Q62" s="225">
        <f>SUM(Q63:Q66)</f>
        <v>0</v>
      </c>
      <c r="R62" s="225"/>
      <c r="S62" s="225"/>
      <c r="T62" s="226"/>
      <c r="U62" s="220"/>
      <c r="V62" s="220">
        <f>SUM(V63:V66)</f>
        <v>28.5</v>
      </c>
      <c r="W62" s="220"/>
      <c r="X62" s="220"/>
      <c r="AG62" t="s">
        <v>161</v>
      </c>
    </row>
    <row r="63" spans="1:60" outlineLevel="1" x14ac:dyDescent="0.25">
      <c r="A63" s="227">
        <v>25</v>
      </c>
      <c r="B63" s="228" t="s">
        <v>314</v>
      </c>
      <c r="C63" s="247" t="s">
        <v>315</v>
      </c>
      <c r="D63" s="229" t="s">
        <v>291</v>
      </c>
      <c r="E63" s="230">
        <v>3</v>
      </c>
      <c r="F63" s="231"/>
      <c r="G63" s="232">
        <f>ROUND(E63*F63,2)</f>
        <v>0</v>
      </c>
      <c r="H63" s="231"/>
      <c r="I63" s="232">
        <f>ROUND(E63*H63,2)</f>
        <v>0</v>
      </c>
      <c r="J63" s="231"/>
      <c r="K63" s="232">
        <f>ROUND(E63*J63,2)</f>
        <v>0</v>
      </c>
      <c r="L63" s="232">
        <v>21</v>
      </c>
      <c r="M63" s="232">
        <f>G63*(1+L63/100)</f>
        <v>0</v>
      </c>
      <c r="N63" s="232">
        <v>0.43093999999999999</v>
      </c>
      <c r="O63" s="232">
        <f>ROUND(E63*N63,2)</f>
        <v>1.29</v>
      </c>
      <c r="P63" s="232">
        <v>0</v>
      </c>
      <c r="Q63" s="232">
        <f>ROUND(E63*P63,2)</f>
        <v>0</v>
      </c>
      <c r="R63" s="232" t="s">
        <v>246</v>
      </c>
      <c r="S63" s="232" t="s">
        <v>171</v>
      </c>
      <c r="T63" s="233" t="s">
        <v>171</v>
      </c>
      <c r="U63" s="219">
        <v>3.8170000000000002</v>
      </c>
      <c r="V63" s="219">
        <f>ROUND(E63*U63,2)</f>
        <v>11.45</v>
      </c>
      <c r="W63" s="219"/>
      <c r="X63" s="219" t="s">
        <v>167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168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31.2" outlineLevel="1" x14ac:dyDescent="0.25">
      <c r="A64" s="217"/>
      <c r="B64" s="218"/>
      <c r="C64" s="256" t="s">
        <v>316</v>
      </c>
      <c r="D64" s="255"/>
      <c r="E64" s="255"/>
      <c r="F64" s="255"/>
      <c r="G64" s="255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0"/>
      <c r="Z64" s="210"/>
      <c r="AA64" s="210"/>
      <c r="AB64" s="210"/>
      <c r="AC64" s="210"/>
      <c r="AD64" s="210"/>
      <c r="AE64" s="210"/>
      <c r="AF64" s="210"/>
      <c r="AG64" s="210" t="s">
        <v>218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42" t="str">
        <f>C64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27">
        <v>26</v>
      </c>
      <c r="B65" s="228" t="s">
        <v>317</v>
      </c>
      <c r="C65" s="247" t="s">
        <v>318</v>
      </c>
      <c r="D65" s="229" t="s">
        <v>291</v>
      </c>
      <c r="E65" s="230">
        <v>11</v>
      </c>
      <c r="F65" s="231"/>
      <c r="G65" s="232">
        <f>ROUND(E65*F65,2)</f>
        <v>0</v>
      </c>
      <c r="H65" s="231"/>
      <c r="I65" s="232">
        <f>ROUND(E65*H65,2)</f>
        <v>0</v>
      </c>
      <c r="J65" s="231"/>
      <c r="K65" s="232">
        <f>ROUND(E65*J65,2)</f>
        <v>0</v>
      </c>
      <c r="L65" s="232">
        <v>21</v>
      </c>
      <c r="M65" s="232">
        <f>G65*(1+L65/100)</f>
        <v>0</v>
      </c>
      <c r="N65" s="232">
        <v>0.31590000000000001</v>
      </c>
      <c r="O65" s="232">
        <f>ROUND(E65*N65,2)</f>
        <v>3.47</v>
      </c>
      <c r="P65" s="232">
        <v>0</v>
      </c>
      <c r="Q65" s="232">
        <f>ROUND(E65*P65,2)</f>
        <v>0</v>
      </c>
      <c r="R65" s="232"/>
      <c r="S65" s="232" t="s">
        <v>165</v>
      </c>
      <c r="T65" s="233" t="s">
        <v>171</v>
      </c>
      <c r="U65" s="219">
        <v>1.55</v>
      </c>
      <c r="V65" s="219">
        <f>ROUND(E65*U65,2)</f>
        <v>17.05</v>
      </c>
      <c r="W65" s="219"/>
      <c r="X65" s="219" t="s">
        <v>167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168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17"/>
      <c r="B66" s="218"/>
      <c r="C66" s="248" t="s">
        <v>319</v>
      </c>
      <c r="D66" s="241"/>
      <c r="E66" s="241"/>
      <c r="F66" s="241"/>
      <c r="G66" s="241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0"/>
      <c r="Z66" s="210"/>
      <c r="AA66" s="210"/>
      <c r="AB66" s="210"/>
      <c r="AC66" s="210"/>
      <c r="AD66" s="210"/>
      <c r="AE66" s="210"/>
      <c r="AF66" s="210"/>
      <c r="AG66" s="210" t="s">
        <v>174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x14ac:dyDescent="0.25">
      <c r="A67" s="221" t="s">
        <v>160</v>
      </c>
      <c r="B67" s="222" t="s">
        <v>121</v>
      </c>
      <c r="C67" s="245" t="s">
        <v>122</v>
      </c>
      <c r="D67" s="223"/>
      <c r="E67" s="224"/>
      <c r="F67" s="225"/>
      <c r="G67" s="225">
        <f>SUMIF(AG68:AG71,"&lt;&gt;NOR",G68:G71)</f>
        <v>0</v>
      </c>
      <c r="H67" s="225"/>
      <c r="I67" s="225">
        <f>SUM(I68:I71)</f>
        <v>0</v>
      </c>
      <c r="J67" s="225"/>
      <c r="K67" s="225">
        <f>SUM(K68:K71)</f>
        <v>0</v>
      </c>
      <c r="L67" s="225"/>
      <c r="M67" s="225">
        <f>SUM(M68:M71)</f>
        <v>0</v>
      </c>
      <c r="N67" s="225"/>
      <c r="O67" s="225">
        <f>SUM(O68:O71)</f>
        <v>0</v>
      </c>
      <c r="P67" s="225"/>
      <c r="Q67" s="225">
        <f>SUM(Q68:Q71)</f>
        <v>0.18</v>
      </c>
      <c r="R67" s="225"/>
      <c r="S67" s="225"/>
      <c r="T67" s="226"/>
      <c r="U67" s="220"/>
      <c r="V67" s="220">
        <f>SUM(V68:V71)</f>
        <v>37.479999999999997</v>
      </c>
      <c r="W67" s="220"/>
      <c r="X67" s="220"/>
      <c r="AG67" t="s">
        <v>161</v>
      </c>
    </row>
    <row r="68" spans="1:60" outlineLevel="1" x14ac:dyDescent="0.25">
      <c r="A68" s="227">
        <v>27</v>
      </c>
      <c r="B68" s="228" t="s">
        <v>320</v>
      </c>
      <c r="C68" s="247" t="s">
        <v>321</v>
      </c>
      <c r="D68" s="229" t="s">
        <v>215</v>
      </c>
      <c r="E68" s="230">
        <v>2</v>
      </c>
      <c r="F68" s="231"/>
      <c r="G68" s="232">
        <f>ROUND(E68*F68,2)</f>
        <v>0</v>
      </c>
      <c r="H68" s="231"/>
      <c r="I68" s="232">
        <f>ROUND(E68*H68,2)</f>
        <v>0</v>
      </c>
      <c r="J68" s="231"/>
      <c r="K68" s="232">
        <f>ROUND(E68*J68,2)</f>
        <v>0</v>
      </c>
      <c r="L68" s="232">
        <v>21</v>
      </c>
      <c r="M68" s="232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2" t="s">
        <v>216</v>
      </c>
      <c r="S68" s="232" t="s">
        <v>171</v>
      </c>
      <c r="T68" s="233" t="s">
        <v>171</v>
      </c>
      <c r="U68" s="219">
        <v>18.22</v>
      </c>
      <c r="V68" s="219">
        <f>ROUND(E68*U68,2)</f>
        <v>36.44</v>
      </c>
      <c r="W68" s="219"/>
      <c r="X68" s="219" t="s">
        <v>167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168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17"/>
      <c r="B69" s="218"/>
      <c r="C69" s="256" t="s">
        <v>322</v>
      </c>
      <c r="D69" s="255"/>
      <c r="E69" s="255"/>
      <c r="F69" s="255"/>
      <c r="G69" s="255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0"/>
      <c r="Z69" s="210"/>
      <c r="AA69" s="210"/>
      <c r="AB69" s="210"/>
      <c r="AC69" s="210"/>
      <c r="AD69" s="210"/>
      <c r="AE69" s="210"/>
      <c r="AF69" s="210"/>
      <c r="AG69" s="210" t="s">
        <v>218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17"/>
      <c r="B70" s="218"/>
      <c r="C70" s="257" t="s">
        <v>323</v>
      </c>
      <c r="D70" s="253"/>
      <c r="E70" s="254">
        <v>2</v>
      </c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0"/>
      <c r="Z70" s="210"/>
      <c r="AA70" s="210"/>
      <c r="AB70" s="210"/>
      <c r="AC70" s="210"/>
      <c r="AD70" s="210"/>
      <c r="AE70" s="210"/>
      <c r="AF70" s="210"/>
      <c r="AG70" s="210" t="s">
        <v>222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30.6" outlineLevel="1" x14ac:dyDescent="0.25">
      <c r="A71" s="234">
        <v>28</v>
      </c>
      <c r="B71" s="235" t="s">
        <v>324</v>
      </c>
      <c r="C71" s="246" t="s">
        <v>325</v>
      </c>
      <c r="D71" s="236" t="s">
        <v>291</v>
      </c>
      <c r="E71" s="237">
        <v>4</v>
      </c>
      <c r="F71" s="238"/>
      <c r="G71" s="239">
        <f>ROUND(E71*F71,2)</f>
        <v>0</v>
      </c>
      <c r="H71" s="238"/>
      <c r="I71" s="239">
        <f>ROUND(E71*H71,2)</f>
        <v>0</v>
      </c>
      <c r="J71" s="238"/>
      <c r="K71" s="239">
        <f>ROUND(E71*J71,2)</f>
        <v>0</v>
      </c>
      <c r="L71" s="239">
        <v>21</v>
      </c>
      <c r="M71" s="239">
        <f>G71*(1+L71/100)</f>
        <v>0</v>
      </c>
      <c r="N71" s="239">
        <v>0</v>
      </c>
      <c r="O71" s="239">
        <f>ROUND(E71*N71,2)</f>
        <v>0</v>
      </c>
      <c r="P71" s="239">
        <v>4.4999999999999998E-2</v>
      </c>
      <c r="Q71" s="239">
        <f>ROUND(E71*P71,2)</f>
        <v>0.18</v>
      </c>
      <c r="R71" s="239" t="s">
        <v>326</v>
      </c>
      <c r="S71" s="239" t="s">
        <v>171</v>
      </c>
      <c r="T71" s="240" t="s">
        <v>171</v>
      </c>
      <c r="U71" s="219">
        <v>0.26</v>
      </c>
      <c r="V71" s="219">
        <f>ROUND(E71*U71,2)</f>
        <v>1.04</v>
      </c>
      <c r="W71" s="219"/>
      <c r="X71" s="219" t="s">
        <v>167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168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x14ac:dyDescent="0.25">
      <c r="A72" s="221" t="s">
        <v>160</v>
      </c>
      <c r="B72" s="222" t="s">
        <v>123</v>
      </c>
      <c r="C72" s="245" t="s">
        <v>124</v>
      </c>
      <c r="D72" s="223"/>
      <c r="E72" s="224"/>
      <c r="F72" s="225"/>
      <c r="G72" s="225">
        <f>SUMIF(AG73:AG75,"&lt;&gt;NOR",G73:G75)</f>
        <v>0</v>
      </c>
      <c r="H72" s="225"/>
      <c r="I72" s="225">
        <f>SUM(I73:I75)</f>
        <v>0</v>
      </c>
      <c r="J72" s="225"/>
      <c r="K72" s="225">
        <f>SUM(K73:K75)</f>
        <v>0</v>
      </c>
      <c r="L72" s="225"/>
      <c r="M72" s="225">
        <f>SUM(M73:M75)</f>
        <v>0</v>
      </c>
      <c r="N72" s="225"/>
      <c r="O72" s="225">
        <f>SUM(O73:O75)</f>
        <v>0</v>
      </c>
      <c r="P72" s="225"/>
      <c r="Q72" s="225">
        <f>SUM(Q73:Q75)</f>
        <v>0</v>
      </c>
      <c r="R72" s="225"/>
      <c r="S72" s="225"/>
      <c r="T72" s="226"/>
      <c r="U72" s="220"/>
      <c r="V72" s="220">
        <f>SUM(V73:V75)</f>
        <v>25.92</v>
      </c>
      <c r="W72" s="220"/>
      <c r="X72" s="220"/>
      <c r="AG72" t="s">
        <v>161</v>
      </c>
    </row>
    <row r="73" spans="1:60" outlineLevel="1" x14ac:dyDescent="0.25">
      <c r="A73" s="227">
        <v>29</v>
      </c>
      <c r="B73" s="228" t="s">
        <v>252</v>
      </c>
      <c r="C73" s="247" t="s">
        <v>253</v>
      </c>
      <c r="D73" s="229" t="s">
        <v>254</v>
      </c>
      <c r="E73" s="230">
        <v>1620.2022099999999</v>
      </c>
      <c r="F73" s="231"/>
      <c r="G73" s="232">
        <f>ROUND(E73*F73,2)</f>
        <v>0</v>
      </c>
      <c r="H73" s="231"/>
      <c r="I73" s="232">
        <f>ROUND(E73*H73,2)</f>
        <v>0</v>
      </c>
      <c r="J73" s="231"/>
      <c r="K73" s="232">
        <f>ROUND(E73*J73,2)</f>
        <v>0</v>
      </c>
      <c r="L73" s="232">
        <v>21</v>
      </c>
      <c r="M73" s="232">
        <f>G73*(1+L73/100)</f>
        <v>0</v>
      </c>
      <c r="N73" s="232">
        <v>0</v>
      </c>
      <c r="O73" s="232">
        <f>ROUND(E73*N73,2)</f>
        <v>0</v>
      </c>
      <c r="P73" s="232">
        <v>0</v>
      </c>
      <c r="Q73" s="232">
        <f>ROUND(E73*P73,2)</f>
        <v>0</v>
      </c>
      <c r="R73" s="232" t="s">
        <v>246</v>
      </c>
      <c r="S73" s="232" t="s">
        <v>171</v>
      </c>
      <c r="T73" s="233" t="s">
        <v>171</v>
      </c>
      <c r="U73" s="219">
        <v>1.6E-2</v>
      </c>
      <c r="V73" s="219">
        <f>ROUND(E73*U73,2)</f>
        <v>25.92</v>
      </c>
      <c r="W73" s="219"/>
      <c r="X73" s="219" t="s">
        <v>167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168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17"/>
      <c r="B74" s="218"/>
      <c r="C74" s="256" t="s">
        <v>255</v>
      </c>
      <c r="D74" s="255"/>
      <c r="E74" s="255"/>
      <c r="F74" s="255"/>
      <c r="G74" s="255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0"/>
      <c r="Z74" s="210"/>
      <c r="AA74" s="210"/>
      <c r="AB74" s="210"/>
      <c r="AC74" s="210"/>
      <c r="AD74" s="210"/>
      <c r="AE74" s="210"/>
      <c r="AF74" s="210"/>
      <c r="AG74" s="210" t="s">
        <v>218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17"/>
      <c r="B75" s="218"/>
      <c r="C75" s="257" t="s">
        <v>327</v>
      </c>
      <c r="D75" s="253"/>
      <c r="E75" s="254">
        <v>1620.2022099999999</v>
      </c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0"/>
      <c r="Z75" s="210"/>
      <c r="AA75" s="210"/>
      <c r="AB75" s="210"/>
      <c r="AC75" s="210"/>
      <c r="AD75" s="210"/>
      <c r="AE75" s="210"/>
      <c r="AF75" s="210"/>
      <c r="AG75" s="210" t="s">
        <v>222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x14ac:dyDescent="0.25">
      <c r="A76" s="221" t="s">
        <v>160</v>
      </c>
      <c r="B76" s="222" t="s">
        <v>129</v>
      </c>
      <c r="C76" s="245" t="s">
        <v>130</v>
      </c>
      <c r="D76" s="223"/>
      <c r="E76" s="224"/>
      <c r="F76" s="225"/>
      <c r="G76" s="225">
        <f>SUMIF(AG77:AG83,"&lt;&gt;NOR",G77:G83)</f>
        <v>0</v>
      </c>
      <c r="H76" s="225"/>
      <c r="I76" s="225">
        <f>SUM(I77:I83)</f>
        <v>0</v>
      </c>
      <c r="J76" s="225"/>
      <c r="K76" s="225">
        <f>SUM(K77:K83)</f>
        <v>0</v>
      </c>
      <c r="L76" s="225"/>
      <c r="M76" s="225">
        <f>SUM(M77:M83)</f>
        <v>0</v>
      </c>
      <c r="N76" s="225"/>
      <c r="O76" s="225">
        <f>SUM(O77:O83)</f>
        <v>0</v>
      </c>
      <c r="P76" s="225"/>
      <c r="Q76" s="225">
        <f>SUM(Q77:Q83)</f>
        <v>0</v>
      </c>
      <c r="R76" s="225"/>
      <c r="S76" s="225"/>
      <c r="T76" s="226"/>
      <c r="U76" s="220"/>
      <c r="V76" s="220">
        <f>SUM(V77:V83)</f>
        <v>1218.5999999999999</v>
      </c>
      <c r="W76" s="220"/>
      <c r="X76" s="220"/>
      <c r="AG76" t="s">
        <v>161</v>
      </c>
    </row>
    <row r="77" spans="1:60" ht="20.399999999999999" outlineLevel="1" x14ac:dyDescent="0.25">
      <c r="A77" s="234">
        <v>30</v>
      </c>
      <c r="B77" s="235" t="s">
        <v>328</v>
      </c>
      <c r="C77" s="246" t="s">
        <v>329</v>
      </c>
      <c r="D77" s="236" t="s">
        <v>254</v>
      </c>
      <c r="E77" s="237">
        <v>1611.9090000000001</v>
      </c>
      <c r="F77" s="238"/>
      <c r="G77" s="239">
        <f>ROUND(E77*F77,2)</f>
        <v>0</v>
      </c>
      <c r="H77" s="238"/>
      <c r="I77" s="239">
        <f>ROUND(E77*H77,2)</f>
        <v>0</v>
      </c>
      <c r="J77" s="238"/>
      <c r="K77" s="239">
        <f>ROUND(E77*J77,2)</f>
        <v>0</v>
      </c>
      <c r="L77" s="239">
        <v>21</v>
      </c>
      <c r="M77" s="239">
        <f>G77*(1+L77/100)</f>
        <v>0</v>
      </c>
      <c r="N77" s="239">
        <v>0</v>
      </c>
      <c r="O77" s="239">
        <f>ROUND(E77*N77,2)</f>
        <v>0</v>
      </c>
      <c r="P77" s="239">
        <v>0</v>
      </c>
      <c r="Q77" s="239">
        <f>ROUND(E77*P77,2)</f>
        <v>0</v>
      </c>
      <c r="R77" s="239" t="s">
        <v>246</v>
      </c>
      <c r="S77" s="239" t="s">
        <v>171</v>
      </c>
      <c r="T77" s="240" t="s">
        <v>171</v>
      </c>
      <c r="U77" s="219">
        <v>0.01</v>
      </c>
      <c r="V77" s="219">
        <f>ROUND(E77*U77,2)</f>
        <v>16.12</v>
      </c>
      <c r="W77" s="219"/>
      <c r="X77" s="219" t="s">
        <v>167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168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27">
        <v>31</v>
      </c>
      <c r="B78" s="228" t="s">
        <v>330</v>
      </c>
      <c r="C78" s="247" t="s">
        <v>331</v>
      </c>
      <c r="D78" s="229" t="s">
        <v>254</v>
      </c>
      <c r="E78" s="230">
        <v>24178.634999999998</v>
      </c>
      <c r="F78" s="231"/>
      <c r="G78" s="232">
        <f>ROUND(E78*F78,2)</f>
        <v>0</v>
      </c>
      <c r="H78" s="231"/>
      <c r="I78" s="232">
        <f>ROUND(E78*H78,2)</f>
        <v>0</v>
      </c>
      <c r="J78" s="231"/>
      <c r="K78" s="232">
        <f>ROUND(E78*J78,2)</f>
        <v>0</v>
      </c>
      <c r="L78" s="232">
        <v>21</v>
      </c>
      <c r="M78" s="232">
        <f>G78*(1+L78/100)</f>
        <v>0</v>
      </c>
      <c r="N78" s="232">
        <v>0</v>
      </c>
      <c r="O78" s="232">
        <f>ROUND(E78*N78,2)</f>
        <v>0</v>
      </c>
      <c r="P78" s="232">
        <v>0</v>
      </c>
      <c r="Q78" s="232">
        <f>ROUND(E78*P78,2)</f>
        <v>0</v>
      </c>
      <c r="R78" s="232" t="s">
        <v>246</v>
      </c>
      <c r="S78" s="232" t="s">
        <v>171</v>
      </c>
      <c r="T78" s="233" t="s">
        <v>171</v>
      </c>
      <c r="U78" s="219">
        <v>0</v>
      </c>
      <c r="V78" s="219">
        <f>ROUND(E78*U78,2)</f>
        <v>0</v>
      </c>
      <c r="W78" s="219"/>
      <c r="X78" s="219" t="s">
        <v>167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168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17"/>
      <c r="B79" s="218"/>
      <c r="C79" s="257" t="s">
        <v>332</v>
      </c>
      <c r="D79" s="253"/>
      <c r="E79" s="254">
        <v>24178.634999999998</v>
      </c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0"/>
      <c r="Z79" s="210"/>
      <c r="AA79" s="210"/>
      <c r="AB79" s="210"/>
      <c r="AC79" s="210"/>
      <c r="AD79" s="210"/>
      <c r="AE79" s="210"/>
      <c r="AF79" s="210"/>
      <c r="AG79" s="210" t="s">
        <v>222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27">
        <v>32</v>
      </c>
      <c r="B80" s="228" t="s">
        <v>333</v>
      </c>
      <c r="C80" s="247" t="s">
        <v>334</v>
      </c>
      <c r="D80" s="229" t="s">
        <v>254</v>
      </c>
      <c r="E80" s="230">
        <v>1532.7090000000001</v>
      </c>
      <c r="F80" s="231"/>
      <c r="G80" s="232">
        <f>ROUND(E80*F80,2)</f>
        <v>0</v>
      </c>
      <c r="H80" s="231"/>
      <c r="I80" s="232">
        <f>ROUND(E80*H80,2)</f>
        <v>0</v>
      </c>
      <c r="J80" s="231"/>
      <c r="K80" s="232">
        <f>ROUND(E80*J80,2)</f>
        <v>0</v>
      </c>
      <c r="L80" s="232">
        <v>21</v>
      </c>
      <c r="M80" s="232">
        <f>G80*(1+L80/100)</f>
        <v>0</v>
      </c>
      <c r="N80" s="232">
        <v>0</v>
      </c>
      <c r="O80" s="232">
        <f>ROUND(E80*N80,2)</f>
        <v>0</v>
      </c>
      <c r="P80" s="232">
        <v>0</v>
      </c>
      <c r="Q80" s="232">
        <f>ROUND(E80*P80,2)</f>
        <v>0</v>
      </c>
      <c r="R80" s="232" t="s">
        <v>326</v>
      </c>
      <c r="S80" s="232" t="s">
        <v>171</v>
      </c>
      <c r="T80" s="233" t="s">
        <v>171</v>
      </c>
      <c r="U80" s="219">
        <v>0</v>
      </c>
      <c r="V80" s="219">
        <f>ROUND(E80*U80,2)</f>
        <v>0</v>
      </c>
      <c r="W80" s="219"/>
      <c r="X80" s="219" t="s">
        <v>167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335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17"/>
      <c r="B81" s="218"/>
      <c r="C81" s="257" t="s">
        <v>336</v>
      </c>
      <c r="D81" s="253"/>
      <c r="E81" s="254">
        <v>1532.7090000000001</v>
      </c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0"/>
      <c r="Z81" s="210"/>
      <c r="AA81" s="210"/>
      <c r="AB81" s="210"/>
      <c r="AC81" s="210"/>
      <c r="AD81" s="210"/>
      <c r="AE81" s="210"/>
      <c r="AF81" s="210"/>
      <c r="AG81" s="210" t="s">
        <v>222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34">
        <v>33</v>
      </c>
      <c r="B82" s="235" t="s">
        <v>337</v>
      </c>
      <c r="C82" s="246" t="s">
        <v>338</v>
      </c>
      <c r="D82" s="236" t="s">
        <v>254</v>
      </c>
      <c r="E82" s="237">
        <v>79.2</v>
      </c>
      <c r="F82" s="238"/>
      <c r="G82" s="239">
        <f>ROUND(E82*F82,2)</f>
        <v>0</v>
      </c>
      <c r="H82" s="238"/>
      <c r="I82" s="239">
        <f>ROUND(E82*H82,2)</f>
        <v>0</v>
      </c>
      <c r="J82" s="238"/>
      <c r="K82" s="239">
        <f>ROUND(E82*J82,2)</f>
        <v>0</v>
      </c>
      <c r="L82" s="239">
        <v>21</v>
      </c>
      <c r="M82" s="239">
        <f>G82*(1+L82/100)</f>
        <v>0</v>
      </c>
      <c r="N82" s="239">
        <v>0</v>
      </c>
      <c r="O82" s="239">
        <f>ROUND(E82*N82,2)</f>
        <v>0</v>
      </c>
      <c r="P82" s="239">
        <v>0</v>
      </c>
      <c r="Q82" s="239">
        <f>ROUND(E82*P82,2)</f>
        <v>0</v>
      </c>
      <c r="R82" s="239" t="s">
        <v>326</v>
      </c>
      <c r="S82" s="239" t="s">
        <v>171</v>
      </c>
      <c r="T82" s="240" t="s">
        <v>171</v>
      </c>
      <c r="U82" s="219">
        <v>0</v>
      </c>
      <c r="V82" s="219">
        <f>ROUND(E82*U82,2)</f>
        <v>0</v>
      </c>
      <c r="W82" s="219"/>
      <c r="X82" s="219" t="s">
        <v>167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168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27">
        <v>34</v>
      </c>
      <c r="B83" s="228" t="s">
        <v>339</v>
      </c>
      <c r="C83" s="247" t="s">
        <v>340</v>
      </c>
      <c r="D83" s="229" t="s">
        <v>254</v>
      </c>
      <c r="E83" s="230">
        <v>1611.9090000000001</v>
      </c>
      <c r="F83" s="231"/>
      <c r="G83" s="232">
        <f>ROUND(E83*F83,2)</f>
        <v>0</v>
      </c>
      <c r="H83" s="231"/>
      <c r="I83" s="232">
        <f>ROUND(E83*H83,2)</f>
        <v>0</v>
      </c>
      <c r="J83" s="231"/>
      <c r="K83" s="232">
        <f>ROUND(E83*J83,2)</f>
        <v>0</v>
      </c>
      <c r="L83" s="232">
        <v>21</v>
      </c>
      <c r="M83" s="232">
        <f>G83*(1+L83/100)</f>
        <v>0</v>
      </c>
      <c r="N83" s="232">
        <v>0</v>
      </c>
      <c r="O83" s="232">
        <f>ROUND(E83*N83,2)</f>
        <v>0</v>
      </c>
      <c r="P83" s="232">
        <v>0</v>
      </c>
      <c r="Q83" s="232">
        <f>ROUND(E83*P83,2)</f>
        <v>0</v>
      </c>
      <c r="R83" s="232" t="s">
        <v>246</v>
      </c>
      <c r="S83" s="232" t="s">
        <v>171</v>
      </c>
      <c r="T83" s="233" t="s">
        <v>171</v>
      </c>
      <c r="U83" s="219">
        <v>0.746</v>
      </c>
      <c r="V83" s="219">
        <f>ROUND(E83*U83,2)</f>
        <v>1202.48</v>
      </c>
      <c r="W83" s="219"/>
      <c r="X83" s="219" t="s">
        <v>341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342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x14ac:dyDescent="0.25">
      <c r="A84" s="3"/>
      <c r="B84" s="4"/>
      <c r="C84" s="250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AE84">
        <v>15</v>
      </c>
      <c r="AF84">
        <v>21</v>
      </c>
      <c r="AG84" t="s">
        <v>147</v>
      </c>
    </row>
    <row r="85" spans="1:60" x14ac:dyDescent="0.25">
      <c r="A85" s="213"/>
      <c r="B85" s="214" t="s">
        <v>29</v>
      </c>
      <c r="C85" s="251"/>
      <c r="D85" s="215"/>
      <c r="E85" s="216"/>
      <c r="F85" s="216"/>
      <c r="G85" s="244">
        <f>G8+G18+G26+G30+G38+G42+G52+G59+G62+G67+G72+G76</f>
        <v>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AE85">
        <f>SUMIF(L7:L83,AE84,G7:G83)</f>
        <v>0</v>
      </c>
      <c r="AF85">
        <f>SUMIF(L7:L83,AF84,G7:G83)</f>
        <v>0</v>
      </c>
      <c r="AG85" t="s">
        <v>210</v>
      </c>
    </row>
    <row r="86" spans="1:60" x14ac:dyDescent="0.25">
      <c r="C86" s="252"/>
      <c r="D86" s="10"/>
      <c r="AG86" t="s">
        <v>212</v>
      </c>
    </row>
    <row r="87" spans="1:60" x14ac:dyDescent="0.25">
      <c r="D87" s="10"/>
    </row>
    <row r="88" spans="1:60" x14ac:dyDescent="0.25">
      <c r="D88" s="10"/>
    </row>
    <row r="89" spans="1:60" x14ac:dyDescent="0.25">
      <c r="D89" s="10"/>
    </row>
    <row r="90" spans="1:60" x14ac:dyDescent="0.25">
      <c r="D90" s="10"/>
    </row>
    <row r="91" spans="1:60" x14ac:dyDescent="0.25">
      <c r="D91" s="10"/>
    </row>
    <row r="92" spans="1:60" x14ac:dyDescent="0.25">
      <c r="D92" s="10"/>
    </row>
    <row r="93" spans="1:60" x14ac:dyDescent="0.25">
      <c r="D93" s="10"/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IHm7D9fPre5ZMZySbcBPtP+Fshfh5AzS38k8GPEa6KUwhmBZNJOboL7A4s2EVHuKhImD309BL+XLdc2m0a9HAg==" saltValue="hOnWdZ7K8Mnlf4tYogkexQ==" spinCount="100000" sheet="1"/>
  <mergeCells count="18">
    <mergeCell ref="C55:G55"/>
    <mergeCell ref="C57:G57"/>
    <mergeCell ref="C64:G64"/>
    <mergeCell ref="C66:G66"/>
    <mergeCell ref="C69:G69"/>
    <mergeCell ref="C74:G74"/>
    <mergeCell ref="C20:G20"/>
    <mergeCell ref="C25:G25"/>
    <mergeCell ref="C28:G28"/>
    <mergeCell ref="C32:G32"/>
    <mergeCell ref="C35:G35"/>
    <mergeCell ref="C40:G40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4DF3E-8D1C-4F70-A944-49197F18B7E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134</v>
      </c>
      <c r="B1" s="195"/>
      <c r="C1" s="195"/>
      <c r="D1" s="195"/>
      <c r="E1" s="195"/>
      <c r="F1" s="195"/>
      <c r="G1" s="195"/>
      <c r="AG1" t="s">
        <v>135</v>
      </c>
    </row>
    <row r="2" spans="1:60" ht="25.05" customHeight="1" x14ac:dyDescent="0.25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136</v>
      </c>
    </row>
    <row r="3" spans="1:60" ht="25.05" customHeight="1" x14ac:dyDescent="0.25">
      <c r="A3" s="196" t="s">
        <v>8</v>
      </c>
      <c r="B3" s="48" t="s">
        <v>64</v>
      </c>
      <c r="C3" s="199" t="s">
        <v>65</v>
      </c>
      <c r="D3" s="197"/>
      <c r="E3" s="197"/>
      <c r="F3" s="197"/>
      <c r="G3" s="198"/>
      <c r="AC3" s="175" t="s">
        <v>136</v>
      </c>
      <c r="AG3" t="s">
        <v>137</v>
      </c>
    </row>
    <row r="4" spans="1:60" ht="25.05" customHeight="1" x14ac:dyDescent="0.25">
      <c r="A4" s="200" t="s">
        <v>9</v>
      </c>
      <c r="B4" s="201" t="s">
        <v>67</v>
      </c>
      <c r="C4" s="202" t="s">
        <v>68</v>
      </c>
      <c r="D4" s="203"/>
      <c r="E4" s="203"/>
      <c r="F4" s="203"/>
      <c r="G4" s="204"/>
      <c r="AG4" t="s">
        <v>138</v>
      </c>
    </row>
    <row r="5" spans="1:60" x14ac:dyDescent="0.25">
      <c r="D5" s="10"/>
    </row>
    <row r="6" spans="1:60" ht="39.6" x14ac:dyDescent="0.25">
      <c r="A6" s="206" t="s">
        <v>139</v>
      </c>
      <c r="B6" s="208" t="s">
        <v>140</v>
      </c>
      <c r="C6" s="208" t="s">
        <v>141</v>
      </c>
      <c r="D6" s="207" t="s">
        <v>142</v>
      </c>
      <c r="E6" s="206" t="s">
        <v>143</v>
      </c>
      <c r="F6" s="205" t="s">
        <v>144</v>
      </c>
      <c r="G6" s="206" t="s">
        <v>29</v>
      </c>
      <c r="H6" s="209" t="s">
        <v>30</v>
      </c>
      <c r="I6" s="209" t="s">
        <v>145</v>
      </c>
      <c r="J6" s="209" t="s">
        <v>31</v>
      </c>
      <c r="K6" s="209" t="s">
        <v>146</v>
      </c>
      <c r="L6" s="209" t="s">
        <v>147</v>
      </c>
      <c r="M6" s="209" t="s">
        <v>148</v>
      </c>
      <c r="N6" s="209" t="s">
        <v>149</v>
      </c>
      <c r="O6" s="209" t="s">
        <v>150</v>
      </c>
      <c r="P6" s="209" t="s">
        <v>151</v>
      </c>
      <c r="Q6" s="209" t="s">
        <v>152</v>
      </c>
      <c r="R6" s="209" t="s">
        <v>153</v>
      </c>
      <c r="S6" s="209" t="s">
        <v>154</v>
      </c>
      <c r="T6" s="209" t="s">
        <v>155</v>
      </c>
      <c r="U6" s="209" t="s">
        <v>156</v>
      </c>
      <c r="V6" s="209" t="s">
        <v>157</v>
      </c>
      <c r="W6" s="209" t="s">
        <v>158</v>
      </c>
      <c r="X6" s="209" t="s">
        <v>159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1" t="s">
        <v>160</v>
      </c>
      <c r="B8" s="222" t="s">
        <v>82</v>
      </c>
      <c r="C8" s="245" t="s">
        <v>88</v>
      </c>
      <c r="D8" s="223"/>
      <c r="E8" s="224"/>
      <c r="F8" s="225"/>
      <c r="G8" s="225">
        <f>SUMIF(AG9:AG18,"&lt;&gt;NOR",G9:G18)</f>
        <v>0</v>
      </c>
      <c r="H8" s="225"/>
      <c r="I8" s="225">
        <f>SUM(I9:I18)</f>
        <v>0</v>
      </c>
      <c r="J8" s="225"/>
      <c r="K8" s="225">
        <f>SUM(K9:K18)</f>
        <v>0</v>
      </c>
      <c r="L8" s="225"/>
      <c r="M8" s="225">
        <f>SUM(M9:M18)</f>
        <v>0</v>
      </c>
      <c r="N8" s="225"/>
      <c r="O8" s="225">
        <f>SUM(O9:O18)</f>
        <v>0</v>
      </c>
      <c r="P8" s="225"/>
      <c r="Q8" s="225">
        <f>SUM(Q9:Q18)</f>
        <v>0</v>
      </c>
      <c r="R8" s="225"/>
      <c r="S8" s="225"/>
      <c r="T8" s="226"/>
      <c r="U8" s="220"/>
      <c r="V8" s="220">
        <f>SUM(V9:V18)</f>
        <v>25.240000000000002</v>
      </c>
      <c r="W8" s="220"/>
      <c r="X8" s="220"/>
      <c r="AG8" t="s">
        <v>161</v>
      </c>
    </row>
    <row r="9" spans="1:60" outlineLevel="1" x14ac:dyDescent="0.25">
      <c r="A9" s="227">
        <v>1</v>
      </c>
      <c r="B9" s="228" t="s">
        <v>213</v>
      </c>
      <c r="C9" s="247" t="s">
        <v>214</v>
      </c>
      <c r="D9" s="229" t="s">
        <v>215</v>
      </c>
      <c r="E9" s="230">
        <v>101.23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 t="s">
        <v>216</v>
      </c>
      <c r="S9" s="232" t="s">
        <v>171</v>
      </c>
      <c r="T9" s="233" t="s">
        <v>171</v>
      </c>
      <c r="U9" s="219">
        <v>0.223</v>
      </c>
      <c r="V9" s="219">
        <f>ROUND(E9*U9,2)</f>
        <v>22.57</v>
      </c>
      <c r="W9" s="219"/>
      <c r="X9" s="219" t="s">
        <v>167</v>
      </c>
      <c r="Y9" s="210"/>
      <c r="Z9" s="210"/>
      <c r="AA9" s="210"/>
      <c r="AB9" s="210"/>
      <c r="AC9" s="210"/>
      <c r="AD9" s="210"/>
      <c r="AE9" s="210"/>
      <c r="AF9" s="210"/>
      <c r="AG9" s="210" t="s">
        <v>168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56" t="s">
        <v>217</v>
      </c>
      <c r="D10" s="255"/>
      <c r="E10" s="255"/>
      <c r="F10" s="255"/>
      <c r="G10" s="255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218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2" t="str">
        <f>C10</f>
        <v>s přemístěním výkopku v příčných profilech na vzdálenost do 15 m nebo s naložením na dopravní prostředek.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17"/>
      <c r="B11" s="218"/>
      <c r="C11" s="257" t="s">
        <v>343</v>
      </c>
      <c r="D11" s="253"/>
      <c r="E11" s="254">
        <v>272.64999999999998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0"/>
      <c r="Z11" s="210"/>
      <c r="AA11" s="210"/>
      <c r="AB11" s="210"/>
      <c r="AC11" s="210"/>
      <c r="AD11" s="210"/>
      <c r="AE11" s="210"/>
      <c r="AF11" s="210"/>
      <c r="AG11" s="210" t="s">
        <v>222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57" t="s">
        <v>344</v>
      </c>
      <c r="D12" s="253"/>
      <c r="E12" s="254">
        <v>-116.85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0"/>
      <c r="Z12" s="210"/>
      <c r="AA12" s="210"/>
      <c r="AB12" s="210"/>
      <c r="AC12" s="210"/>
      <c r="AD12" s="210"/>
      <c r="AE12" s="210"/>
      <c r="AF12" s="210"/>
      <c r="AG12" s="210" t="s">
        <v>222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17"/>
      <c r="B13" s="218"/>
      <c r="C13" s="257" t="s">
        <v>345</v>
      </c>
      <c r="D13" s="253"/>
      <c r="E13" s="254">
        <v>-41.52</v>
      </c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0"/>
      <c r="Z13" s="210"/>
      <c r="AA13" s="210"/>
      <c r="AB13" s="210"/>
      <c r="AC13" s="210"/>
      <c r="AD13" s="210"/>
      <c r="AE13" s="210"/>
      <c r="AF13" s="210"/>
      <c r="AG13" s="210" t="s">
        <v>222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17"/>
      <c r="B14" s="218"/>
      <c r="C14" s="257" t="s">
        <v>346</v>
      </c>
      <c r="D14" s="253"/>
      <c r="E14" s="254">
        <v>-2.85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0"/>
      <c r="Z14" s="210"/>
      <c r="AA14" s="210"/>
      <c r="AB14" s="210"/>
      <c r="AC14" s="210"/>
      <c r="AD14" s="210"/>
      <c r="AE14" s="210"/>
      <c r="AF14" s="210"/>
      <c r="AG14" s="210" t="s">
        <v>222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17"/>
      <c r="B15" s="218"/>
      <c r="C15" s="257" t="s">
        <v>347</v>
      </c>
      <c r="D15" s="253"/>
      <c r="E15" s="254">
        <v>-10.199999999999999</v>
      </c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0"/>
      <c r="Z15" s="210"/>
      <c r="AA15" s="210"/>
      <c r="AB15" s="210"/>
      <c r="AC15" s="210"/>
      <c r="AD15" s="210"/>
      <c r="AE15" s="210"/>
      <c r="AF15" s="210"/>
      <c r="AG15" s="210" t="s">
        <v>222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>
        <v>2</v>
      </c>
      <c r="B16" s="228" t="s">
        <v>219</v>
      </c>
      <c r="C16" s="247" t="s">
        <v>220</v>
      </c>
      <c r="D16" s="229" t="s">
        <v>215</v>
      </c>
      <c r="E16" s="230">
        <v>30.369</v>
      </c>
      <c r="F16" s="231"/>
      <c r="G16" s="232">
        <f>ROUND(E16*F16,2)</f>
        <v>0</v>
      </c>
      <c r="H16" s="231"/>
      <c r="I16" s="232">
        <f>ROUND(E16*H16,2)</f>
        <v>0</v>
      </c>
      <c r="J16" s="231"/>
      <c r="K16" s="232">
        <f>ROUND(E16*J16,2)</f>
        <v>0</v>
      </c>
      <c r="L16" s="232">
        <v>21</v>
      </c>
      <c r="M16" s="232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2" t="s">
        <v>216</v>
      </c>
      <c r="S16" s="232" t="s">
        <v>171</v>
      </c>
      <c r="T16" s="233" t="s">
        <v>171</v>
      </c>
      <c r="U16" s="219">
        <v>8.7999999999999995E-2</v>
      </c>
      <c r="V16" s="219">
        <f>ROUND(E16*U16,2)</f>
        <v>2.67</v>
      </c>
      <c r="W16" s="219"/>
      <c r="X16" s="219" t="s">
        <v>167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168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17"/>
      <c r="B17" s="218"/>
      <c r="C17" s="256" t="s">
        <v>217</v>
      </c>
      <c r="D17" s="255"/>
      <c r="E17" s="255"/>
      <c r="F17" s="255"/>
      <c r="G17" s="255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0"/>
      <c r="Z17" s="210"/>
      <c r="AA17" s="210"/>
      <c r="AB17" s="210"/>
      <c r="AC17" s="210"/>
      <c r="AD17" s="210"/>
      <c r="AE17" s="210"/>
      <c r="AF17" s="210"/>
      <c r="AG17" s="210" t="s">
        <v>218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42" t="str">
        <f>C17</f>
        <v>s přemístěním výkopku v příčných profilech na vzdálenost do 15 m nebo s naložením na dopravní prostředek.</v>
      </c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17"/>
      <c r="B18" s="218"/>
      <c r="C18" s="257" t="s">
        <v>348</v>
      </c>
      <c r="D18" s="253"/>
      <c r="E18" s="254">
        <v>30.369</v>
      </c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0"/>
      <c r="Z18" s="210"/>
      <c r="AA18" s="210"/>
      <c r="AB18" s="210"/>
      <c r="AC18" s="210"/>
      <c r="AD18" s="210"/>
      <c r="AE18" s="210"/>
      <c r="AF18" s="210"/>
      <c r="AG18" s="210" t="s">
        <v>222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5">
      <c r="A19" s="221" t="s">
        <v>160</v>
      </c>
      <c r="B19" s="222" t="s">
        <v>89</v>
      </c>
      <c r="C19" s="245" t="s">
        <v>90</v>
      </c>
      <c r="D19" s="223"/>
      <c r="E19" s="224"/>
      <c r="F19" s="225"/>
      <c r="G19" s="225">
        <f>SUMIF(AG20:AG31,"&lt;&gt;NOR",G20:G31)</f>
        <v>0</v>
      </c>
      <c r="H19" s="225"/>
      <c r="I19" s="225">
        <f>SUM(I20:I31)</f>
        <v>0</v>
      </c>
      <c r="J19" s="225"/>
      <c r="K19" s="225">
        <f>SUM(K20:K31)</f>
        <v>0</v>
      </c>
      <c r="L19" s="225"/>
      <c r="M19" s="225">
        <f>SUM(M20:M31)</f>
        <v>0</v>
      </c>
      <c r="N19" s="225"/>
      <c r="O19" s="225">
        <f>SUM(O20:O31)</f>
        <v>0.09</v>
      </c>
      <c r="P19" s="225"/>
      <c r="Q19" s="225">
        <f>SUM(Q20:Q31)</f>
        <v>435.28999999999996</v>
      </c>
      <c r="R19" s="225"/>
      <c r="S19" s="225"/>
      <c r="T19" s="226"/>
      <c r="U19" s="220"/>
      <c r="V19" s="220">
        <f>SUM(V20:V31)</f>
        <v>219.91000000000003</v>
      </c>
      <c r="W19" s="220"/>
      <c r="X19" s="220"/>
      <c r="AG19" t="s">
        <v>161</v>
      </c>
    </row>
    <row r="20" spans="1:60" ht="20.399999999999999" outlineLevel="1" x14ac:dyDescent="0.25">
      <c r="A20" s="227">
        <v>3</v>
      </c>
      <c r="B20" s="228" t="s">
        <v>349</v>
      </c>
      <c r="C20" s="247" t="s">
        <v>350</v>
      </c>
      <c r="D20" s="229" t="s">
        <v>233</v>
      </c>
      <c r="E20" s="230">
        <v>692</v>
      </c>
      <c r="F20" s="231"/>
      <c r="G20" s="232">
        <f>ROUND(E20*F20,2)</f>
        <v>0</v>
      </c>
      <c r="H20" s="231"/>
      <c r="I20" s="232">
        <f>ROUND(E20*H20,2)</f>
        <v>0</v>
      </c>
      <c r="J20" s="231"/>
      <c r="K20" s="232">
        <f>ROUND(E20*J20,2)</f>
        <v>0</v>
      </c>
      <c r="L20" s="232">
        <v>21</v>
      </c>
      <c r="M20" s="232">
        <f>G20*(1+L20/100)</f>
        <v>0</v>
      </c>
      <c r="N20" s="232">
        <v>0</v>
      </c>
      <c r="O20" s="232">
        <f>ROUND(E20*N20,2)</f>
        <v>0</v>
      </c>
      <c r="P20" s="232">
        <v>0.13800000000000001</v>
      </c>
      <c r="Q20" s="232">
        <f>ROUND(E20*P20,2)</f>
        <v>95.5</v>
      </c>
      <c r="R20" s="232" t="s">
        <v>246</v>
      </c>
      <c r="S20" s="232" t="s">
        <v>171</v>
      </c>
      <c r="T20" s="233" t="s">
        <v>171</v>
      </c>
      <c r="U20" s="219">
        <v>0.16</v>
      </c>
      <c r="V20" s="219">
        <f>ROUND(E20*U20,2)</f>
        <v>110.72</v>
      </c>
      <c r="W20" s="219"/>
      <c r="X20" s="219" t="s">
        <v>167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168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17"/>
      <c r="B21" s="218"/>
      <c r="C21" s="256" t="s">
        <v>264</v>
      </c>
      <c r="D21" s="255"/>
      <c r="E21" s="255"/>
      <c r="F21" s="255"/>
      <c r="G21" s="255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0"/>
      <c r="Z21" s="210"/>
      <c r="AA21" s="210"/>
      <c r="AB21" s="210"/>
      <c r="AC21" s="210"/>
      <c r="AD21" s="210"/>
      <c r="AE21" s="210"/>
      <c r="AF21" s="210"/>
      <c r="AG21" s="210" t="s">
        <v>218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17"/>
      <c r="B22" s="218"/>
      <c r="C22" s="257" t="s">
        <v>351</v>
      </c>
      <c r="D22" s="253"/>
      <c r="E22" s="254">
        <v>692</v>
      </c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0"/>
      <c r="Z22" s="210"/>
      <c r="AA22" s="210"/>
      <c r="AB22" s="210"/>
      <c r="AC22" s="210"/>
      <c r="AD22" s="210"/>
      <c r="AE22" s="210"/>
      <c r="AF22" s="210"/>
      <c r="AG22" s="210" t="s">
        <v>222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30.6" outlineLevel="1" x14ac:dyDescent="0.25">
      <c r="A23" s="227">
        <v>4</v>
      </c>
      <c r="B23" s="228" t="s">
        <v>262</v>
      </c>
      <c r="C23" s="247" t="s">
        <v>263</v>
      </c>
      <c r="D23" s="229" t="s">
        <v>233</v>
      </c>
      <c r="E23" s="230">
        <v>68</v>
      </c>
      <c r="F23" s="231"/>
      <c r="G23" s="232">
        <f>ROUND(E23*F23,2)</f>
        <v>0</v>
      </c>
      <c r="H23" s="231"/>
      <c r="I23" s="232">
        <f>ROUND(E23*H23,2)</f>
        <v>0</v>
      </c>
      <c r="J23" s="231"/>
      <c r="K23" s="232">
        <f>ROUND(E23*J23,2)</f>
        <v>0</v>
      </c>
      <c r="L23" s="232">
        <v>21</v>
      </c>
      <c r="M23" s="232">
        <f>G23*(1+L23/100)</f>
        <v>0</v>
      </c>
      <c r="N23" s="232">
        <v>0</v>
      </c>
      <c r="O23" s="232">
        <f>ROUND(E23*N23,2)</f>
        <v>0</v>
      </c>
      <c r="P23" s="232">
        <v>0.41699999999999998</v>
      </c>
      <c r="Q23" s="232">
        <f>ROUND(E23*P23,2)</f>
        <v>28.36</v>
      </c>
      <c r="R23" s="232" t="s">
        <v>246</v>
      </c>
      <c r="S23" s="232" t="s">
        <v>171</v>
      </c>
      <c r="T23" s="233" t="s">
        <v>171</v>
      </c>
      <c r="U23" s="219">
        <v>0.13</v>
      </c>
      <c r="V23" s="219">
        <f>ROUND(E23*U23,2)</f>
        <v>8.84</v>
      </c>
      <c r="W23" s="219"/>
      <c r="X23" s="219" t="s">
        <v>167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168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17"/>
      <c r="B24" s="218"/>
      <c r="C24" s="256" t="s">
        <v>264</v>
      </c>
      <c r="D24" s="255"/>
      <c r="E24" s="255"/>
      <c r="F24" s="255"/>
      <c r="G24" s="255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0"/>
      <c r="Z24" s="210"/>
      <c r="AA24" s="210"/>
      <c r="AB24" s="210"/>
      <c r="AC24" s="210"/>
      <c r="AD24" s="210"/>
      <c r="AE24" s="210"/>
      <c r="AF24" s="210"/>
      <c r="AG24" s="210" t="s">
        <v>218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27">
        <v>5</v>
      </c>
      <c r="B25" s="228" t="s">
        <v>265</v>
      </c>
      <c r="C25" s="247" t="s">
        <v>266</v>
      </c>
      <c r="D25" s="229" t="s">
        <v>233</v>
      </c>
      <c r="E25" s="230">
        <v>779</v>
      </c>
      <c r="F25" s="231"/>
      <c r="G25" s="232">
        <f>ROUND(E25*F25,2)</f>
        <v>0</v>
      </c>
      <c r="H25" s="231"/>
      <c r="I25" s="232">
        <f>ROUND(E25*H25,2)</f>
        <v>0</v>
      </c>
      <c r="J25" s="231"/>
      <c r="K25" s="232">
        <f>ROUND(E25*J25,2)</f>
        <v>0</v>
      </c>
      <c r="L25" s="232">
        <v>21</v>
      </c>
      <c r="M25" s="232">
        <f>G25*(1+L25/100)</f>
        <v>0</v>
      </c>
      <c r="N25" s="232">
        <v>0</v>
      </c>
      <c r="O25" s="232">
        <f>ROUND(E25*N25,2)</f>
        <v>0</v>
      </c>
      <c r="P25" s="232">
        <v>0.33</v>
      </c>
      <c r="Q25" s="232">
        <f>ROUND(E25*P25,2)</f>
        <v>257.07</v>
      </c>
      <c r="R25" s="232" t="s">
        <v>246</v>
      </c>
      <c r="S25" s="232" t="s">
        <v>171</v>
      </c>
      <c r="T25" s="233" t="s">
        <v>171</v>
      </c>
      <c r="U25" s="219">
        <v>0.06</v>
      </c>
      <c r="V25" s="219">
        <f>ROUND(E25*U25,2)</f>
        <v>46.74</v>
      </c>
      <c r="W25" s="219"/>
      <c r="X25" s="219" t="s">
        <v>167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168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17"/>
      <c r="B26" s="218"/>
      <c r="C26" s="257" t="s">
        <v>352</v>
      </c>
      <c r="D26" s="253"/>
      <c r="E26" s="254">
        <v>779</v>
      </c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0"/>
      <c r="Z26" s="210"/>
      <c r="AA26" s="210"/>
      <c r="AB26" s="210"/>
      <c r="AC26" s="210"/>
      <c r="AD26" s="210"/>
      <c r="AE26" s="210"/>
      <c r="AF26" s="210"/>
      <c r="AG26" s="210" t="s">
        <v>222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0.399999999999999" outlineLevel="1" x14ac:dyDescent="0.25">
      <c r="A27" s="234">
        <v>6</v>
      </c>
      <c r="B27" s="235" t="s">
        <v>353</v>
      </c>
      <c r="C27" s="246" t="s">
        <v>354</v>
      </c>
      <c r="D27" s="236" t="s">
        <v>233</v>
      </c>
      <c r="E27" s="237">
        <v>19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0</v>
      </c>
      <c r="O27" s="239">
        <f>ROUND(E27*N27,2)</f>
        <v>0</v>
      </c>
      <c r="P27" s="239">
        <v>0.36</v>
      </c>
      <c r="Q27" s="239">
        <f>ROUND(E27*P27,2)</f>
        <v>6.84</v>
      </c>
      <c r="R27" s="239" t="s">
        <v>246</v>
      </c>
      <c r="S27" s="239" t="s">
        <v>171</v>
      </c>
      <c r="T27" s="240" t="s">
        <v>171</v>
      </c>
      <c r="U27" s="219">
        <v>1.23</v>
      </c>
      <c r="V27" s="219">
        <f>ROUND(E27*U27,2)</f>
        <v>23.37</v>
      </c>
      <c r="W27" s="219"/>
      <c r="X27" s="219" t="s">
        <v>167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168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>
        <v>7</v>
      </c>
      <c r="B28" s="228" t="s">
        <v>355</v>
      </c>
      <c r="C28" s="247" t="s">
        <v>356</v>
      </c>
      <c r="D28" s="229" t="s">
        <v>237</v>
      </c>
      <c r="E28" s="230">
        <v>216</v>
      </c>
      <c r="F28" s="231"/>
      <c r="G28" s="232">
        <f>ROUND(E28*F28,2)</f>
        <v>0</v>
      </c>
      <c r="H28" s="231"/>
      <c r="I28" s="232">
        <f>ROUND(E28*H28,2)</f>
        <v>0</v>
      </c>
      <c r="J28" s="231"/>
      <c r="K28" s="232">
        <f>ROUND(E28*J28,2)</f>
        <v>0</v>
      </c>
      <c r="L28" s="232">
        <v>21</v>
      </c>
      <c r="M28" s="232">
        <f>G28*(1+L28/100)</f>
        <v>0</v>
      </c>
      <c r="N28" s="232">
        <v>0</v>
      </c>
      <c r="O28" s="232">
        <f>ROUND(E28*N28,2)</f>
        <v>0</v>
      </c>
      <c r="P28" s="232">
        <v>0.22</v>
      </c>
      <c r="Q28" s="232">
        <f>ROUND(E28*P28,2)</f>
        <v>47.52</v>
      </c>
      <c r="R28" s="232" t="s">
        <v>246</v>
      </c>
      <c r="S28" s="232" t="s">
        <v>171</v>
      </c>
      <c r="T28" s="233" t="s">
        <v>171</v>
      </c>
      <c r="U28" s="219">
        <v>0.14000000000000001</v>
      </c>
      <c r="V28" s="219">
        <f>ROUND(E28*U28,2)</f>
        <v>30.24</v>
      </c>
      <c r="W28" s="219"/>
      <c r="X28" s="219" t="s">
        <v>167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168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17"/>
      <c r="B29" s="218"/>
      <c r="C29" s="256" t="s">
        <v>272</v>
      </c>
      <c r="D29" s="255"/>
      <c r="E29" s="255"/>
      <c r="F29" s="255"/>
      <c r="G29" s="255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0"/>
      <c r="Z29" s="210"/>
      <c r="AA29" s="210"/>
      <c r="AB29" s="210"/>
      <c r="AC29" s="210"/>
      <c r="AD29" s="210"/>
      <c r="AE29" s="210"/>
      <c r="AF29" s="210"/>
      <c r="AG29" s="210" t="s">
        <v>218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42" t="str">
        <f>C29</f>
        <v>s vybouráním lože, s přemístěním hmot na skládku na vzdálenost do 3 m nebo naložením na dopravní prostředek</v>
      </c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17"/>
      <c r="B30" s="218"/>
      <c r="C30" s="257" t="s">
        <v>357</v>
      </c>
      <c r="D30" s="253"/>
      <c r="E30" s="254">
        <v>216</v>
      </c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0"/>
      <c r="Z30" s="210"/>
      <c r="AA30" s="210"/>
      <c r="AB30" s="210"/>
      <c r="AC30" s="210"/>
      <c r="AD30" s="210"/>
      <c r="AE30" s="210"/>
      <c r="AF30" s="210"/>
      <c r="AG30" s="210" t="s">
        <v>222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34">
        <v>8</v>
      </c>
      <c r="B31" s="235" t="s">
        <v>358</v>
      </c>
      <c r="C31" s="246" t="s">
        <v>359</v>
      </c>
      <c r="D31" s="236" t="s">
        <v>360</v>
      </c>
      <c r="E31" s="237">
        <v>29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9">
        <v>3.0400000000000002E-3</v>
      </c>
      <c r="O31" s="239">
        <f>ROUND(E31*N31,2)</f>
        <v>0.09</v>
      </c>
      <c r="P31" s="239">
        <v>0</v>
      </c>
      <c r="Q31" s="239">
        <f>ROUND(E31*P31,2)</f>
        <v>0</v>
      </c>
      <c r="R31" s="239"/>
      <c r="S31" s="239" t="s">
        <v>171</v>
      </c>
      <c r="T31" s="240" t="s">
        <v>361</v>
      </c>
      <c r="U31" s="219">
        <v>0</v>
      </c>
      <c r="V31" s="219">
        <f>ROUND(E31*U31,2)</f>
        <v>0</v>
      </c>
      <c r="W31" s="219"/>
      <c r="X31" s="219" t="s">
        <v>362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363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5">
      <c r="A32" s="221" t="s">
        <v>160</v>
      </c>
      <c r="B32" s="222" t="s">
        <v>93</v>
      </c>
      <c r="C32" s="245" t="s">
        <v>94</v>
      </c>
      <c r="D32" s="223"/>
      <c r="E32" s="224"/>
      <c r="F32" s="225"/>
      <c r="G32" s="225">
        <f>SUMIF(AG33:AG37,"&lt;&gt;NOR",G33:G37)</f>
        <v>0</v>
      </c>
      <c r="H32" s="225"/>
      <c r="I32" s="225">
        <f>SUM(I33:I37)</f>
        <v>0</v>
      </c>
      <c r="J32" s="225"/>
      <c r="K32" s="225">
        <f>SUM(K33:K37)</f>
        <v>0</v>
      </c>
      <c r="L32" s="225"/>
      <c r="M32" s="225">
        <f>SUM(M33:M37)</f>
        <v>0</v>
      </c>
      <c r="N32" s="225"/>
      <c r="O32" s="225">
        <f>SUM(O33:O37)</f>
        <v>0</v>
      </c>
      <c r="P32" s="225"/>
      <c r="Q32" s="225">
        <f>SUM(Q33:Q37)</f>
        <v>0</v>
      </c>
      <c r="R32" s="225"/>
      <c r="S32" s="225"/>
      <c r="T32" s="226"/>
      <c r="U32" s="220"/>
      <c r="V32" s="220">
        <f>SUM(V33:V37)</f>
        <v>1.01</v>
      </c>
      <c r="W32" s="220"/>
      <c r="X32" s="220"/>
      <c r="AG32" t="s">
        <v>161</v>
      </c>
    </row>
    <row r="33" spans="1:60" outlineLevel="1" x14ac:dyDescent="0.25">
      <c r="A33" s="227">
        <v>9</v>
      </c>
      <c r="B33" s="228" t="s">
        <v>223</v>
      </c>
      <c r="C33" s="247" t="s">
        <v>224</v>
      </c>
      <c r="D33" s="229" t="s">
        <v>215</v>
      </c>
      <c r="E33" s="230">
        <v>101.23</v>
      </c>
      <c r="F33" s="231"/>
      <c r="G33" s="232">
        <f>ROUND(E33*F33,2)</f>
        <v>0</v>
      </c>
      <c r="H33" s="231"/>
      <c r="I33" s="232">
        <f>ROUND(E33*H33,2)</f>
        <v>0</v>
      </c>
      <c r="J33" s="231"/>
      <c r="K33" s="232">
        <f>ROUND(E33*J33,2)</f>
        <v>0</v>
      </c>
      <c r="L33" s="232">
        <v>21</v>
      </c>
      <c r="M33" s="232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2" t="s">
        <v>216</v>
      </c>
      <c r="S33" s="232" t="s">
        <v>171</v>
      </c>
      <c r="T33" s="233" t="s">
        <v>171</v>
      </c>
      <c r="U33" s="219">
        <v>0.01</v>
      </c>
      <c r="V33" s="219">
        <f>ROUND(E33*U33,2)</f>
        <v>1.01</v>
      </c>
      <c r="W33" s="219"/>
      <c r="X33" s="219" t="s">
        <v>167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168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17"/>
      <c r="B34" s="218"/>
      <c r="C34" s="256" t="s">
        <v>225</v>
      </c>
      <c r="D34" s="255"/>
      <c r="E34" s="255"/>
      <c r="F34" s="255"/>
      <c r="G34" s="255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0"/>
      <c r="Z34" s="210"/>
      <c r="AA34" s="210"/>
      <c r="AB34" s="210"/>
      <c r="AC34" s="210"/>
      <c r="AD34" s="210"/>
      <c r="AE34" s="210"/>
      <c r="AF34" s="210"/>
      <c r="AG34" s="210" t="s">
        <v>218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42" t="str">
        <f>C34</f>
        <v>po suchu, bez ohledu na druh dopravního prostředku, bez naložení výkopku, avšak se složením bez rozhrnutí,</v>
      </c>
      <c r="BB34" s="210"/>
      <c r="BC34" s="210"/>
      <c r="BD34" s="210"/>
      <c r="BE34" s="210"/>
      <c r="BF34" s="210"/>
      <c r="BG34" s="210"/>
      <c r="BH34" s="210"/>
    </row>
    <row r="35" spans="1:60" ht="30.6" outlineLevel="1" x14ac:dyDescent="0.25">
      <c r="A35" s="227">
        <v>10</v>
      </c>
      <c r="B35" s="228" t="s">
        <v>226</v>
      </c>
      <c r="C35" s="247" t="s">
        <v>227</v>
      </c>
      <c r="D35" s="229" t="s">
        <v>215</v>
      </c>
      <c r="E35" s="230">
        <v>101.23</v>
      </c>
      <c r="F35" s="231"/>
      <c r="G35" s="232">
        <f>ROUND(E35*F35,2)</f>
        <v>0</v>
      </c>
      <c r="H35" s="231"/>
      <c r="I35" s="232">
        <f>ROUND(E35*H35,2)</f>
        <v>0</v>
      </c>
      <c r="J35" s="231"/>
      <c r="K35" s="232">
        <f>ROUND(E35*J35,2)</f>
        <v>0</v>
      </c>
      <c r="L35" s="232">
        <v>21</v>
      </c>
      <c r="M35" s="232">
        <f>G35*(1+L35/100)</f>
        <v>0</v>
      </c>
      <c r="N35" s="232">
        <v>0</v>
      </c>
      <c r="O35" s="232">
        <f>ROUND(E35*N35,2)</f>
        <v>0</v>
      </c>
      <c r="P35" s="232">
        <v>0</v>
      </c>
      <c r="Q35" s="232">
        <f>ROUND(E35*P35,2)</f>
        <v>0</v>
      </c>
      <c r="R35" s="232" t="s">
        <v>216</v>
      </c>
      <c r="S35" s="232" t="s">
        <v>171</v>
      </c>
      <c r="T35" s="233" t="s">
        <v>171</v>
      </c>
      <c r="U35" s="219">
        <v>0</v>
      </c>
      <c r="V35" s="219">
        <f>ROUND(E35*U35,2)</f>
        <v>0</v>
      </c>
      <c r="W35" s="219"/>
      <c r="X35" s="219" t="s">
        <v>167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168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17"/>
      <c r="B36" s="218"/>
      <c r="C36" s="256" t="s">
        <v>225</v>
      </c>
      <c r="D36" s="255"/>
      <c r="E36" s="255"/>
      <c r="F36" s="255"/>
      <c r="G36" s="255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0"/>
      <c r="Z36" s="210"/>
      <c r="AA36" s="210"/>
      <c r="AB36" s="210"/>
      <c r="AC36" s="210"/>
      <c r="AD36" s="210"/>
      <c r="AE36" s="210"/>
      <c r="AF36" s="210"/>
      <c r="AG36" s="210" t="s">
        <v>218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42" t="str">
        <f>C36</f>
        <v>po suchu, bez ohledu na druh dopravního prostředku, bez naložení výkopku, avšak se složením bez rozhrnutí,</v>
      </c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34">
        <v>11</v>
      </c>
      <c r="B37" s="235" t="s">
        <v>229</v>
      </c>
      <c r="C37" s="246" t="s">
        <v>230</v>
      </c>
      <c r="D37" s="236" t="s">
        <v>215</v>
      </c>
      <c r="E37" s="237">
        <v>101.23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39" t="s">
        <v>216</v>
      </c>
      <c r="S37" s="239" t="s">
        <v>171</v>
      </c>
      <c r="T37" s="240" t="s">
        <v>171</v>
      </c>
      <c r="U37" s="219">
        <v>0</v>
      </c>
      <c r="V37" s="219">
        <f>ROUND(E37*U37,2)</f>
        <v>0</v>
      </c>
      <c r="W37" s="219"/>
      <c r="X37" s="219" t="s">
        <v>167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168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5">
      <c r="A38" s="221" t="s">
        <v>160</v>
      </c>
      <c r="B38" s="222" t="s">
        <v>97</v>
      </c>
      <c r="C38" s="245" t="s">
        <v>98</v>
      </c>
      <c r="D38" s="223"/>
      <c r="E38" s="224"/>
      <c r="F38" s="225"/>
      <c r="G38" s="225">
        <f>SUMIF(AG39:AG50,"&lt;&gt;NOR",G39:G50)</f>
        <v>0</v>
      </c>
      <c r="H38" s="225"/>
      <c r="I38" s="225">
        <f>SUM(I39:I50)</f>
        <v>0</v>
      </c>
      <c r="J38" s="225"/>
      <c r="K38" s="225">
        <f>SUM(K39:K50)</f>
        <v>0</v>
      </c>
      <c r="L38" s="225"/>
      <c r="M38" s="225">
        <f>SUM(M39:M50)</f>
        <v>0</v>
      </c>
      <c r="N38" s="225"/>
      <c r="O38" s="225">
        <f>SUM(O39:O50)</f>
        <v>56.12</v>
      </c>
      <c r="P38" s="225"/>
      <c r="Q38" s="225">
        <f>SUM(Q39:Q50)</f>
        <v>0</v>
      </c>
      <c r="R38" s="225"/>
      <c r="S38" s="225"/>
      <c r="T38" s="226"/>
      <c r="U38" s="220"/>
      <c r="V38" s="220">
        <f>SUM(V39:V50)</f>
        <v>46.11</v>
      </c>
      <c r="W38" s="220"/>
      <c r="X38" s="220"/>
      <c r="AG38" t="s">
        <v>161</v>
      </c>
    </row>
    <row r="39" spans="1:60" outlineLevel="1" x14ac:dyDescent="0.25">
      <c r="A39" s="234">
        <v>12</v>
      </c>
      <c r="B39" s="235" t="s">
        <v>364</v>
      </c>
      <c r="C39" s="246" t="s">
        <v>365</v>
      </c>
      <c r="D39" s="236" t="s">
        <v>233</v>
      </c>
      <c r="E39" s="237">
        <v>336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39"/>
      <c r="S39" s="239" t="s">
        <v>171</v>
      </c>
      <c r="T39" s="240" t="s">
        <v>171</v>
      </c>
      <c r="U39" s="219">
        <v>0.06</v>
      </c>
      <c r="V39" s="219">
        <f>ROUND(E39*U39,2)</f>
        <v>20.16</v>
      </c>
      <c r="W39" s="219"/>
      <c r="X39" s="219" t="s">
        <v>167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168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27">
        <v>13</v>
      </c>
      <c r="B40" s="228" t="s">
        <v>231</v>
      </c>
      <c r="C40" s="247" t="s">
        <v>232</v>
      </c>
      <c r="D40" s="229" t="s">
        <v>233</v>
      </c>
      <c r="E40" s="230">
        <v>975.2</v>
      </c>
      <c r="F40" s="231"/>
      <c r="G40" s="232">
        <f>ROUND(E40*F40,2)</f>
        <v>0</v>
      </c>
      <c r="H40" s="231"/>
      <c r="I40" s="232">
        <f>ROUND(E40*H40,2)</f>
        <v>0</v>
      </c>
      <c r="J40" s="231"/>
      <c r="K40" s="232">
        <f>ROUND(E40*J40,2)</f>
        <v>0</v>
      </c>
      <c r="L40" s="232">
        <v>21</v>
      </c>
      <c r="M40" s="232">
        <f>G40*(1+L40/100)</f>
        <v>0</v>
      </c>
      <c r="N40" s="232">
        <v>0</v>
      </c>
      <c r="O40" s="232">
        <f>ROUND(E40*N40,2)</f>
        <v>0</v>
      </c>
      <c r="P40" s="232">
        <v>0</v>
      </c>
      <c r="Q40" s="232">
        <f>ROUND(E40*P40,2)</f>
        <v>0</v>
      </c>
      <c r="R40" s="232" t="s">
        <v>216</v>
      </c>
      <c r="S40" s="232" t="s">
        <v>171</v>
      </c>
      <c r="T40" s="233" t="s">
        <v>171</v>
      </c>
      <c r="U40" s="219">
        <v>1.7999999999999999E-2</v>
      </c>
      <c r="V40" s="219">
        <f>ROUND(E40*U40,2)</f>
        <v>17.55</v>
      </c>
      <c r="W40" s="219"/>
      <c r="X40" s="219" t="s">
        <v>167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168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17"/>
      <c r="B41" s="218"/>
      <c r="C41" s="256" t="s">
        <v>234</v>
      </c>
      <c r="D41" s="255"/>
      <c r="E41" s="255"/>
      <c r="F41" s="255"/>
      <c r="G41" s="255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0"/>
      <c r="Z41" s="210"/>
      <c r="AA41" s="210"/>
      <c r="AB41" s="210"/>
      <c r="AC41" s="210"/>
      <c r="AD41" s="210"/>
      <c r="AE41" s="210"/>
      <c r="AF41" s="210"/>
      <c r="AG41" s="210" t="s">
        <v>218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17"/>
      <c r="B42" s="218"/>
      <c r="C42" s="257" t="s">
        <v>366</v>
      </c>
      <c r="D42" s="253"/>
      <c r="E42" s="254">
        <v>975.2</v>
      </c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0"/>
      <c r="Z42" s="210"/>
      <c r="AA42" s="210"/>
      <c r="AB42" s="210"/>
      <c r="AC42" s="210"/>
      <c r="AD42" s="210"/>
      <c r="AE42" s="210"/>
      <c r="AF42" s="210"/>
      <c r="AG42" s="210" t="s">
        <v>222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>
        <v>14</v>
      </c>
      <c r="B43" s="228" t="s">
        <v>367</v>
      </c>
      <c r="C43" s="247" t="s">
        <v>368</v>
      </c>
      <c r="D43" s="229" t="s">
        <v>233</v>
      </c>
      <c r="E43" s="230">
        <v>336</v>
      </c>
      <c r="F43" s="231"/>
      <c r="G43" s="232">
        <f>ROUND(E43*F43,2)</f>
        <v>0</v>
      </c>
      <c r="H43" s="231"/>
      <c r="I43" s="232">
        <f>ROUND(E43*H43,2)</f>
        <v>0</v>
      </c>
      <c r="J43" s="231"/>
      <c r="K43" s="232">
        <f>ROUND(E43*J43,2)</f>
        <v>0</v>
      </c>
      <c r="L43" s="232">
        <v>21</v>
      </c>
      <c r="M43" s="232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2" t="s">
        <v>216</v>
      </c>
      <c r="S43" s="232" t="s">
        <v>171</v>
      </c>
      <c r="T43" s="233" t="s">
        <v>171</v>
      </c>
      <c r="U43" s="219">
        <v>1.2E-2</v>
      </c>
      <c r="V43" s="219">
        <f>ROUND(E43*U43,2)</f>
        <v>4.03</v>
      </c>
      <c r="W43" s="219"/>
      <c r="X43" s="219" t="s">
        <v>167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168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17"/>
      <c r="B44" s="218"/>
      <c r="C44" s="256" t="s">
        <v>369</v>
      </c>
      <c r="D44" s="255"/>
      <c r="E44" s="255"/>
      <c r="F44" s="255"/>
      <c r="G44" s="255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0"/>
      <c r="Z44" s="210"/>
      <c r="AA44" s="210"/>
      <c r="AB44" s="210"/>
      <c r="AC44" s="210"/>
      <c r="AD44" s="210"/>
      <c r="AE44" s="210"/>
      <c r="AF44" s="210"/>
      <c r="AG44" s="210" t="s">
        <v>218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42" t="str">
        <f>C44</f>
        <v>s případným nutným přemístěním hromad nebo dočasných skládek na místo potřeby ze vzdálenosti do 30 m, v rovině nebo ve svahu do 1 : 5,</v>
      </c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>
        <v>15</v>
      </c>
      <c r="B45" s="228" t="s">
        <v>370</v>
      </c>
      <c r="C45" s="247" t="s">
        <v>371</v>
      </c>
      <c r="D45" s="229" t="s">
        <v>215</v>
      </c>
      <c r="E45" s="230">
        <v>16.8</v>
      </c>
      <c r="F45" s="231"/>
      <c r="G45" s="232">
        <f>ROUND(E45*F45,2)</f>
        <v>0</v>
      </c>
      <c r="H45" s="231"/>
      <c r="I45" s="232">
        <f>ROUND(E45*H45,2)</f>
        <v>0</v>
      </c>
      <c r="J45" s="231"/>
      <c r="K45" s="232">
        <f>ROUND(E45*J45,2)</f>
        <v>0</v>
      </c>
      <c r="L45" s="232">
        <v>21</v>
      </c>
      <c r="M45" s="232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2"/>
      <c r="S45" s="232" t="s">
        <v>171</v>
      </c>
      <c r="T45" s="233" t="s">
        <v>171</v>
      </c>
      <c r="U45" s="219">
        <v>0.26</v>
      </c>
      <c r="V45" s="219">
        <f>ROUND(E45*U45,2)</f>
        <v>4.37</v>
      </c>
      <c r="W45" s="219"/>
      <c r="X45" s="219" t="s">
        <v>167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168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17"/>
      <c r="B46" s="218"/>
      <c r="C46" s="257" t="s">
        <v>372</v>
      </c>
      <c r="D46" s="253"/>
      <c r="E46" s="254">
        <v>16.8</v>
      </c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0"/>
      <c r="Z46" s="210"/>
      <c r="AA46" s="210"/>
      <c r="AB46" s="210"/>
      <c r="AC46" s="210"/>
      <c r="AD46" s="210"/>
      <c r="AE46" s="210"/>
      <c r="AF46" s="210"/>
      <c r="AG46" s="210" t="s">
        <v>222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>
        <v>16</v>
      </c>
      <c r="B47" s="228" t="s">
        <v>373</v>
      </c>
      <c r="C47" s="247" t="s">
        <v>374</v>
      </c>
      <c r="D47" s="229" t="s">
        <v>375</v>
      </c>
      <c r="E47" s="230">
        <v>10.08</v>
      </c>
      <c r="F47" s="231"/>
      <c r="G47" s="232">
        <f>ROUND(E47*F47,2)</f>
        <v>0</v>
      </c>
      <c r="H47" s="231"/>
      <c r="I47" s="232">
        <f>ROUND(E47*H47,2)</f>
        <v>0</v>
      </c>
      <c r="J47" s="231"/>
      <c r="K47" s="232">
        <f>ROUND(E47*J47,2)</f>
        <v>0</v>
      </c>
      <c r="L47" s="232">
        <v>21</v>
      </c>
      <c r="M47" s="232">
        <f>G47*(1+L47/100)</f>
        <v>0</v>
      </c>
      <c r="N47" s="232">
        <v>1E-3</v>
      </c>
      <c r="O47" s="232">
        <f>ROUND(E47*N47,2)</f>
        <v>0.01</v>
      </c>
      <c r="P47" s="232">
        <v>0</v>
      </c>
      <c r="Q47" s="232">
        <f>ROUND(E47*P47,2)</f>
        <v>0</v>
      </c>
      <c r="R47" s="232" t="s">
        <v>294</v>
      </c>
      <c r="S47" s="232" t="s">
        <v>171</v>
      </c>
      <c r="T47" s="233" t="s">
        <v>171</v>
      </c>
      <c r="U47" s="219">
        <v>0</v>
      </c>
      <c r="V47" s="219">
        <f>ROUND(E47*U47,2)</f>
        <v>0</v>
      </c>
      <c r="W47" s="219"/>
      <c r="X47" s="219" t="s">
        <v>295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296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17"/>
      <c r="B48" s="218"/>
      <c r="C48" s="257" t="s">
        <v>376</v>
      </c>
      <c r="D48" s="253"/>
      <c r="E48" s="254">
        <v>10.08</v>
      </c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0"/>
      <c r="Z48" s="210"/>
      <c r="AA48" s="210"/>
      <c r="AB48" s="210"/>
      <c r="AC48" s="210"/>
      <c r="AD48" s="210"/>
      <c r="AE48" s="210"/>
      <c r="AF48" s="210"/>
      <c r="AG48" s="210" t="s">
        <v>222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>
        <v>17</v>
      </c>
      <c r="B49" s="228" t="s">
        <v>377</v>
      </c>
      <c r="C49" s="247" t="s">
        <v>378</v>
      </c>
      <c r="D49" s="229" t="s">
        <v>215</v>
      </c>
      <c r="E49" s="230">
        <v>33.6</v>
      </c>
      <c r="F49" s="231"/>
      <c r="G49" s="232">
        <f>ROUND(E49*F49,2)</f>
        <v>0</v>
      </c>
      <c r="H49" s="231"/>
      <c r="I49" s="232">
        <f>ROUND(E49*H49,2)</f>
        <v>0</v>
      </c>
      <c r="J49" s="231"/>
      <c r="K49" s="232">
        <f>ROUND(E49*J49,2)</f>
        <v>0</v>
      </c>
      <c r="L49" s="232">
        <v>21</v>
      </c>
      <c r="M49" s="232">
        <f>G49*(1+L49/100)</f>
        <v>0</v>
      </c>
      <c r="N49" s="232">
        <v>1.67</v>
      </c>
      <c r="O49" s="232">
        <f>ROUND(E49*N49,2)</f>
        <v>56.11</v>
      </c>
      <c r="P49" s="232">
        <v>0</v>
      </c>
      <c r="Q49" s="232">
        <f>ROUND(E49*P49,2)</f>
        <v>0</v>
      </c>
      <c r="R49" s="232" t="s">
        <v>294</v>
      </c>
      <c r="S49" s="232" t="s">
        <v>171</v>
      </c>
      <c r="T49" s="233" t="s">
        <v>171</v>
      </c>
      <c r="U49" s="219">
        <v>0</v>
      </c>
      <c r="V49" s="219">
        <f>ROUND(E49*U49,2)</f>
        <v>0</v>
      </c>
      <c r="W49" s="219"/>
      <c r="X49" s="219" t="s">
        <v>295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296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17"/>
      <c r="B50" s="218"/>
      <c r="C50" s="257" t="s">
        <v>379</v>
      </c>
      <c r="D50" s="253"/>
      <c r="E50" s="254">
        <v>33.6</v>
      </c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0"/>
      <c r="Z50" s="210"/>
      <c r="AA50" s="210"/>
      <c r="AB50" s="210"/>
      <c r="AC50" s="210"/>
      <c r="AD50" s="210"/>
      <c r="AE50" s="210"/>
      <c r="AF50" s="210"/>
      <c r="AG50" s="210" t="s">
        <v>222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x14ac:dyDescent="0.25">
      <c r="A51" s="221" t="s">
        <v>160</v>
      </c>
      <c r="B51" s="222" t="s">
        <v>107</v>
      </c>
      <c r="C51" s="245" t="s">
        <v>108</v>
      </c>
      <c r="D51" s="223"/>
      <c r="E51" s="224"/>
      <c r="F51" s="225"/>
      <c r="G51" s="225">
        <f>SUMIF(AG52:AG53,"&lt;&gt;NOR",G52:G53)</f>
        <v>0</v>
      </c>
      <c r="H51" s="225"/>
      <c r="I51" s="225">
        <f>SUM(I52:I53)</f>
        <v>0</v>
      </c>
      <c r="J51" s="225"/>
      <c r="K51" s="225">
        <f>SUM(K52:K53)</f>
        <v>0</v>
      </c>
      <c r="L51" s="225"/>
      <c r="M51" s="225">
        <f>SUM(M52:M53)</f>
        <v>0</v>
      </c>
      <c r="N51" s="225"/>
      <c r="O51" s="225">
        <f>SUM(O52:O53)</f>
        <v>381.07</v>
      </c>
      <c r="P51" s="225"/>
      <c r="Q51" s="225">
        <f>SUM(Q52:Q53)</f>
        <v>0</v>
      </c>
      <c r="R51" s="225"/>
      <c r="S51" s="225"/>
      <c r="T51" s="226"/>
      <c r="U51" s="220"/>
      <c r="V51" s="220">
        <f>SUM(V52:V53)</f>
        <v>25.95</v>
      </c>
      <c r="W51" s="220"/>
      <c r="X51" s="220"/>
      <c r="AG51" t="s">
        <v>161</v>
      </c>
    </row>
    <row r="52" spans="1:60" ht="20.399999999999999" outlineLevel="1" x14ac:dyDescent="0.25">
      <c r="A52" s="234">
        <v>18</v>
      </c>
      <c r="B52" s="235" t="s">
        <v>380</v>
      </c>
      <c r="C52" s="246" t="s">
        <v>381</v>
      </c>
      <c r="D52" s="236" t="s">
        <v>233</v>
      </c>
      <c r="E52" s="237">
        <v>777.6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9">
        <v>0.378</v>
      </c>
      <c r="O52" s="239">
        <f>ROUND(E52*N52,2)</f>
        <v>293.93</v>
      </c>
      <c r="P52" s="239">
        <v>0</v>
      </c>
      <c r="Q52" s="239">
        <f>ROUND(E52*P52,2)</f>
        <v>0</v>
      </c>
      <c r="R52" s="239" t="s">
        <v>246</v>
      </c>
      <c r="S52" s="239" t="s">
        <v>171</v>
      </c>
      <c r="T52" s="240" t="s">
        <v>171</v>
      </c>
      <c r="U52" s="219">
        <v>2.5999999999999999E-2</v>
      </c>
      <c r="V52" s="219">
        <f>ROUND(E52*U52,2)</f>
        <v>20.22</v>
      </c>
      <c r="W52" s="219"/>
      <c r="X52" s="219" t="s">
        <v>167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168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0.399999999999999" outlineLevel="1" x14ac:dyDescent="0.25">
      <c r="A53" s="234">
        <v>19</v>
      </c>
      <c r="B53" s="235" t="s">
        <v>301</v>
      </c>
      <c r="C53" s="246" t="s">
        <v>302</v>
      </c>
      <c r="D53" s="236" t="s">
        <v>233</v>
      </c>
      <c r="E53" s="237">
        <v>197.6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9">
        <v>0.441</v>
      </c>
      <c r="O53" s="239">
        <f>ROUND(E53*N53,2)</f>
        <v>87.14</v>
      </c>
      <c r="P53" s="239">
        <v>0</v>
      </c>
      <c r="Q53" s="239">
        <f>ROUND(E53*P53,2)</f>
        <v>0</v>
      </c>
      <c r="R53" s="239" t="s">
        <v>246</v>
      </c>
      <c r="S53" s="239" t="s">
        <v>171</v>
      </c>
      <c r="T53" s="240" t="s">
        <v>171</v>
      </c>
      <c r="U53" s="219">
        <v>2.9000000000000001E-2</v>
      </c>
      <c r="V53" s="219">
        <f>ROUND(E53*U53,2)</f>
        <v>5.73</v>
      </c>
      <c r="W53" s="219"/>
      <c r="X53" s="219" t="s">
        <v>167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168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5">
      <c r="A54" s="221" t="s">
        <v>160</v>
      </c>
      <c r="B54" s="222" t="s">
        <v>111</v>
      </c>
      <c r="C54" s="245" t="s">
        <v>112</v>
      </c>
      <c r="D54" s="223"/>
      <c r="E54" s="224"/>
      <c r="F54" s="225"/>
      <c r="G54" s="225">
        <f>SUMIF(AG55:AG74,"&lt;&gt;NOR",G55:G74)</f>
        <v>0</v>
      </c>
      <c r="H54" s="225"/>
      <c r="I54" s="225">
        <f>SUM(I55:I74)</f>
        <v>0</v>
      </c>
      <c r="J54" s="225"/>
      <c r="K54" s="225">
        <f>SUM(K55:K74)</f>
        <v>0</v>
      </c>
      <c r="L54" s="225"/>
      <c r="M54" s="225">
        <f>SUM(M55:M74)</f>
        <v>0</v>
      </c>
      <c r="N54" s="225"/>
      <c r="O54" s="225">
        <f>SUM(O55:O74)</f>
        <v>217.11999999999998</v>
      </c>
      <c r="P54" s="225"/>
      <c r="Q54" s="225">
        <f>SUM(Q55:Q74)</f>
        <v>0</v>
      </c>
      <c r="R54" s="225"/>
      <c r="S54" s="225"/>
      <c r="T54" s="226"/>
      <c r="U54" s="220"/>
      <c r="V54" s="220">
        <f>SUM(V55:V74)</f>
        <v>551.67999999999995</v>
      </c>
      <c r="W54" s="220"/>
      <c r="X54" s="220"/>
      <c r="AG54" t="s">
        <v>161</v>
      </c>
    </row>
    <row r="55" spans="1:60" outlineLevel="1" x14ac:dyDescent="0.25">
      <c r="A55" s="227">
        <v>20</v>
      </c>
      <c r="B55" s="228" t="s">
        <v>382</v>
      </c>
      <c r="C55" s="247" t="s">
        <v>383</v>
      </c>
      <c r="D55" s="229" t="s">
        <v>233</v>
      </c>
      <c r="E55" s="230">
        <v>777.6</v>
      </c>
      <c r="F55" s="231"/>
      <c r="G55" s="232">
        <f>ROUND(E55*F55,2)</f>
        <v>0</v>
      </c>
      <c r="H55" s="231"/>
      <c r="I55" s="232">
        <f>ROUND(E55*H55,2)</f>
        <v>0</v>
      </c>
      <c r="J55" s="231"/>
      <c r="K55" s="232">
        <f>ROUND(E55*J55,2)</f>
        <v>0</v>
      </c>
      <c r="L55" s="232">
        <v>21</v>
      </c>
      <c r="M55" s="232">
        <f>G55*(1+L55/100)</f>
        <v>0</v>
      </c>
      <c r="N55" s="232">
        <v>7.3899999999999993E-2</v>
      </c>
      <c r="O55" s="232">
        <f>ROUND(E55*N55,2)</f>
        <v>57.46</v>
      </c>
      <c r="P55" s="232">
        <v>0</v>
      </c>
      <c r="Q55" s="232">
        <f>ROUND(E55*P55,2)</f>
        <v>0</v>
      </c>
      <c r="R55" s="232" t="s">
        <v>246</v>
      </c>
      <c r="S55" s="232" t="s">
        <v>171</v>
      </c>
      <c r="T55" s="233" t="s">
        <v>171</v>
      </c>
      <c r="U55" s="219">
        <v>0.45200000000000001</v>
      </c>
      <c r="V55" s="219">
        <f>ROUND(E55*U55,2)</f>
        <v>351.48</v>
      </c>
      <c r="W55" s="219"/>
      <c r="X55" s="219" t="s">
        <v>167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168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1" outlineLevel="1" x14ac:dyDescent="0.25">
      <c r="A56" s="217"/>
      <c r="B56" s="218"/>
      <c r="C56" s="256" t="s">
        <v>384</v>
      </c>
      <c r="D56" s="255"/>
      <c r="E56" s="255"/>
      <c r="F56" s="255"/>
      <c r="G56" s="255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0"/>
      <c r="Z56" s="210"/>
      <c r="AA56" s="210"/>
      <c r="AB56" s="210"/>
      <c r="AC56" s="210"/>
      <c r="AD56" s="210"/>
      <c r="AE56" s="210"/>
      <c r="AF56" s="210"/>
      <c r="AG56" s="210" t="s">
        <v>218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42" t="str">
        <f>C56</f>
        <v>s provedením lože z kameniva drceného, s vyplněním spár, s dvojitým hutněním a se smetením přebytečného materiálu na krajnici. S dodáním hmot pro lože a výplň spár.</v>
      </c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17"/>
      <c r="B57" s="218"/>
      <c r="C57" s="257" t="s">
        <v>385</v>
      </c>
      <c r="D57" s="253"/>
      <c r="E57" s="254">
        <v>762</v>
      </c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0"/>
      <c r="Z57" s="210"/>
      <c r="AA57" s="210"/>
      <c r="AB57" s="210"/>
      <c r="AC57" s="210"/>
      <c r="AD57" s="210"/>
      <c r="AE57" s="210"/>
      <c r="AF57" s="210"/>
      <c r="AG57" s="210" t="s">
        <v>222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17"/>
      <c r="B58" s="218"/>
      <c r="C58" s="257" t="s">
        <v>386</v>
      </c>
      <c r="D58" s="253"/>
      <c r="E58" s="254">
        <v>15.6</v>
      </c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0"/>
      <c r="Z58" s="210"/>
      <c r="AA58" s="210"/>
      <c r="AB58" s="210"/>
      <c r="AC58" s="210"/>
      <c r="AD58" s="210"/>
      <c r="AE58" s="210"/>
      <c r="AF58" s="210"/>
      <c r="AG58" s="210" t="s">
        <v>222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>
        <v>21</v>
      </c>
      <c r="B59" s="228" t="s">
        <v>387</v>
      </c>
      <c r="C59" s="247" t="s">
        <v>388</v>
      </c>
      <c r="D59" s="229" t="s">
        <v>233</v>
      </c>
      <c r="E59" s="230">
        <v>197.6</v>
      </c>
      <c r="F59" s="231"/>
      <c r="G59" s="232">
        <f>ROUND(E59*F59,2)</f>
        <v>0</v>
      </c>
      <c r="H59" s="231"/>
      <c r="I59" s="232">
        <f>ROUND(E59*H59,2)</f>
        <v>0</v>
      </c>
      <c r="J59" s="231"/>
      <c r="K59" s="232">
        <f>ROUND(E59*J59,2)</f>
        <v>0</v>
      </c>
      <c r="L59" s="232">
        <v>21</v>
      </c>
      <c r="M59" s="232">
        <f>G59*(1+L59/100)</f>
        <v>0</v>
      </c>
      <c r="N59" s="232">
        <v>9.2799999999999994E-2</v>
      </c>
      <c r="O59" s="232">
        <f>ROUND(E59*N59,2)</f>
        <v>18.34</v>
      </c>
      <c r="P59" s="232">
        <v>0</v>
      </c>
      <c r="Q59" s="232">
        <f>ROUND(E59*P59,2)</f>
        <v>0</v>
      </c>
      <c r="R59" s="232" t="s">
        <v>246</v>
      </c>
      <c r="S59" s="232" t="s">
        <v>171</v>
      </c>
      <c r="T59" s="233" t="s">
        <v>171</v>
      </c>
      <c r="U59" s="219">
        <v>0.47799999999999998</v>
      </c>
      <c r="V59" s="219">
        <f>ROUND(E59*U59,2)</f>
        <v>94.45</v>
      </c>
      <c r="W59" s="219"/>
      <c r="X59" s="219" t="s">
        <v>167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168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1" outlineLevel="1" x14ac:dyDescent="0.25">
      <c r="A60" s="217"/>
      <c r="B60" s="218"/>
      <c r="C60" s="256" t="s">
        <v>384</v>
      </c>
      <c r="D60" s="255"/>
      <c r="E60" s="255"/>
      <c r="F60" s="255"/>
      <c r="G60" s="255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0"/>
      <c r="Z60" s="210"/>
      <c r="AA60" s="210"/>
      <c r="AB60" s="210"/>
      <c r="AC60" s="210"/>
      <c r="AD60" s="210"/>
      <c r="AE60" s="210"/>
      <c r="AF60" s="210"/>
      <c r="AG60" s="210" t="s">
        <v>218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42" t="str">
        <f>C60</f>
        <v>s provedením lože z kameniva drceného, s vyplněním spár, s dvojitým hutněním a se smetením přebytečného materiálu na krajnici. S dodáním hmot pro lože a výplň spár.</v>
      </c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17"/>
      <c r="B61" s="218"/>
      <c r="C61" s="257" t="s">
        <v>389</v>
      </c>
      <c r="D61" s="253"/>
      <c r="E61" s="254">
        <v>180</v>
      </c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0"/>
      <c r="Z61" s="210"/>
      <c r="AA61" s="210"/>
      <c r="AB61" s="210"/>
      <c r="AC61" s="210"/>
      <c r="AD61" s="210"/>
      <c r="AE61" s="210"/>
      <c r="AF61" s="210"/>
      <c r="AG61" s="210" t="s">
        <v>222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17"/>
      <c r="B62" s="218"/>
      <c r="C62" s="257" t="s">
        <v>390</v>
      </c>
      <c r="D62" s="253"/>
      <c r="E62" s="254">
        <v>17.600000000000001</v>
      </c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0"/>
      <c r="Z62" s="210"/>
      <c r="AA62" s="210"/>
      <c r="AB62" s="210"/>
      <c r="AC62" s="210"/>
      <c r="AD62" s="210"/>
      <c r="AE62" s="210"/>
      <c r="AF62" s="210"/>
      <c r="AG62" s="210" t="s">
        <v>222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27">
        <v>22</v>
      </c>
      <c r="B63" s="228" t="s">
        <v>391</v>
      </c>
      <c r="C63" s="247" t="s">
        <v>392</v>
      </c>
      <c r="D63" s="229" t="s">
        <v>237</v>
      </c>
      <c r="E63" s="230">
        <v>195</v>
      </c>
      <c r="F63" s="231"/>
      <c r="G63" s="232">
        <f>ROUND(E63*F63,2)</f>
        <v>0</v>
      </c>
      <c r="H63" s="231"/>
      <c r="I63" s="232">
        <f>ROUND(E63*H63,2)</f>
        <v>0</v>
      </c>
      <c r="J63" s="231"/>
      <c r="K63" s="232">
        <f>ROUND(E63*J63,2)</f>
        <v>0</v>
      </c>
      <c r="L63" s="232">
        <v>21</v>
      </c>
      <c r="M63" s="232">
        <f>G63*(1+L63/100)</f>
        <v>0</v>
      </c>
      <c r="N63" s="232">
        <v>3.3E-4</v>
      </c>
      <c r="O63" s="232">
        <f>ROUND(E63*N63,2)</f>
        <v>0.06</v>
      </c>
      <c r="P63" s="232">
        <v>0</v>
      </c>
      <c r="Q63" s="232">
        <f>ROUND(E63*P63,2)</f>
        <v>0</v>
      </c>
      <c r="R63" s="232" t="s">
        <v>246</v>
      </c>
      <c r="S63" s="232" t="s">
        <v>171</v>
      </c>
      <c r="T63" s="233" t="s">
        <v>171</v>
      </c>
      <c r="U63" s="219">
        <v>0.41</v>
      </c>
      <c r="V63" s="219">
        <f>ROUND(E63*U63,2)</f>
        <v>79.95</v>
      </c>
      <c r="W63" s="219"/>
      <c r="X63" s="219" t="s">
        <v>167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168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17"/>
      <c r="B64" s="218"/>
      <c r="C64" s="257" t="s">
        <v>393</v>
      </c>
      <c r="D64" s="253"/>
      <c r="E64" s="254">
        <v>195</v>
      </c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0"/>
      <c r="Z64" s="210"/>
      <c r="AA64" s="210"/>
      <c r="AB64" s="210"/>
      <c r="AC64" s="210"/>
      <c r="AD64" s="210"/>
      <c r="AE64" s="210"/>
      <c r="AF64" s="210"/>
      <c r="AG64" s="210" t="s">
        <v>222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27">
        <v>23</v>
      </c>
      <c r="B65" s="228" t="s">
        <v>394</v>
      </c>
      <c r="C65" s="247" t="s">
        <v>395</v>
      </c>
      <c r="D65" s="229" t="s">
        <v>237</v>
      </c>
      <c r="E65" s="230">
        <v>60</v>
      </c>
      <c r="F65" s="231"/>
      <c r="G65" s="232">
        <f>ROUND(E65*F65,2)</f>
        <v>0</v>
      </c>
      <c r="H65" s="231"/>
      <c r="I65" s="232">
        <f>ROUND(E65*H65,2)</f>
        <v>0</v>
      </c>
      <c r="J65" s="231"/>
      <c r="K65" s="232">
        <f>ROUND(E65*J65,2)</f>
        <v>0</v>
      </c>
      <c r="L65" s="232">
        <v>21</v>
      </c>
      <c r="M65" s="232">
        <f>G65*(1+L65/100)</f>
        <v>0</v>
      </c>
      <c r="N65" s="232">
        <v>3.6000000000000002E-4</v>
      </c>
      <c r="O65" s="232">
        <f>ROUND(E65*N65,2)</f>
        <v>0.02</v>
      </c>
      <c r="P65" s="232">
        <v>0</v>
      </c>
      <c r="Q65" s="232">
        <f>ROUND(E65*P65,2)</f>
        <v>0</v>
      </c>
      <c r="R65" s="232" t="s">
        <v>246</v>
      </c>
      <c r="S65" s="232" t="s">
        <v>171</v>
      </c>
      <c r="T65" s="233" t="s">
        <v>171</v>
      </c>
      <c r="U65" s="219">
        <v>0.43</v>
      </c>
      <c r="V65" s="219">
        <f>ROUND(E65*U65,2)</f>
        <v>25.8</v>
      </c>
      <c r="W65" s="219"/>
      <c r="X65" s="219" t="s">
        <v>167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168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17"/>
      <c r="B66" s="218"/>
      <c r="C66" s="257" t="s">
        <v>396</v>
      </c>
      <c r="D66" s="253"/>
      <c r="E66" s="254">
        <v>60</v>
      </c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0"/>
      <c r="Z66" s="210"/>
      <c r="AA66" s="210"/>
      <c r="AB66" s="210"/>
      <c r="AC66" s="210"/>
      <c r="AD66" s="210"/>
      <c r="AE66" s="210"/>
      <c r="AF66" s="210"/>
      <c r="AG66" s="210" t="s">
        <v>222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27">
        <v>24</v>
      </c>
      <c r="B67" s="228" t="s">
        <v>397</v>
      </c>
      <c r="C67" s="247" t="s">
        <v>398</v>
      </c>
      <c r="D67" s="229" t="s">
        <v>233</v>
      </c>
      <c r="E67" s="230">
        <v>800.1</v>
      </c>
      <c r="F67" s="231"/>
      <c r="G67" s="232">
        <f>ROUND(E67*F67,2)</f>
        <v>0</v>
      </c>
      <c r="H67" s="231"/>
      <c r="I67" s="232">
        <f>ROUND(E67*H67,2)</f>
        <v>0</v>
      </c>
      <c r="J67" s="231"/>
      <c r="K67" s="232">
        <f>ROUND(E67*J67,2)</f>
        <v>0</v>
      </c>
      <c r="L67" s="232">
        <v>21</v>
      </c>
      <c r="M67" s="232">
        <f>G67*(1+L67/100)</f>
        <v>0</v>
      </c>
      <c r="N67" s="232">
        <v>0.129</v>
      </c>
      <c r="O67" s="232">
        <f>ROUND(E67*N67,2)</f>
        <v>103.21</v>
      </c>
      <c r="P67" s="232">
        <v>0</v>
      </c>
      <c r="Q67" s="232">
        <f>ROUND(E67*P67,2)</f>
        <v>0</v>
      </c>
      <c r="R67" s="232" t="s">
        <v>294</v>
      </c>
      <c r="S67" s="232" t="s">
        <v>171</v>
      </c>
      <c r="T67" s="233" t="s">
        <v>171</v>
      </c>
      <c r="U67" s="219">
        <v>0</v>
      </c>
      <c r="V67" s="219">
        <f>ROUND(E67*U67,2)</f>
        <v>0</v>
      </c>
      <c r="W67" s="219"/>
      <c r="X67" s="219" t="s">
        <v>295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296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17"/>
      <c r="B68" s="218"/>
      <c r="C68" s="257" t="s">
        <v>399</v>
      </c>
      <c r="D68" s="253"/>
      <c r="E68" s="254">
        <v>800.1</v>
      </c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0"/>
      <c r="Z68" s="210"/>
      <c r="AA68" s="210"/>
      <c r="AB68" s="210"/>
      <c r="AC68" s="210"/>
      <c r="AD68" s="210"/>
      <c r="AE68" s="210"/>
      <c r="AF68" s="210"/>
      <c r="AG68" s="210" t="s">
        <v>222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0.399999999999999" outlineLevel="1" x14ac:dyDescent="0.25">
      <c r="A69" s="227">
        <v>25</v>
      </c>
      <c r="B69" s="228" t="s">
        <v>400</v>
      </c>
      <c r="C69" s="247" t="s">
        <v>401</v>
      </c>
      <c r="D69" s="229" t="s">
        <v>233</v>
      </c>
      <c r="E69" s="230">
        <v>16.38</v>
      </c>
      <c r="F69" s="231"/>
      <c r="G69" s="232">
        <f>ROUND(E69*F69,2)</f>
        <v>0</v>
      </c>
      <c r="H69" s="231"/>
      <c r="I69" s="232">
        <f>ROUND(E69*H69,2)</f>
        <v>0</v>
      </c>
      <c r="J69" s="231"/>
      <c r="K69" s="232">
        <f>ROUND(E69*J69,2)</f>
        <v>0</v>
      </c>
      <c r="L69" s="232">
        <v>21</v>
      </c>
      <c r="M69" s="232">
        <f>G69*(1+L69/100)</f>
        <v>0</v>
      </c>
      <c r="N69" s="232">
        <v>0.13150000000000001</v>
      </c>
      <c r="O69" s="232">
        <f>ROUND(E69*N69,2)</f>
        <v>2.15</v>
      </c>
      <c r="P69" s="232">
        <v>0</v>
      </c>
      <c r="Q69" s="232">
        <f>ROUND(E69*P69,2)</f>
        <v>0</v>
      </c>
      <c r="R69" s="232" t="s">
        <v>294</v>
      </c>
      <c r="S69" s="232" t="s">
        <v>171</v>
      </c>
      <c r="T69" s="233" t="s">
        <v>171</v>
      </c>
      <c r="U69" s="219">
        <v>0</v>
      </c>
      <c r="V69" s="219">
        <f>ROUND(E69*U69,2)</f>
        <v>0</v>
      </c>
      <c r="W69" s="219"/>
      <c r="X69" s="219" t="s">
        <v>295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296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17"/>
      <c r="B70" s="218"/>
      <c r="C70" s="257" t="s">
        <v>402</v>
      </c>
      <c r="D70" s="253"/>
      <c r="E70" s="254">
        <v>16.38</v>
      </c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0"/>
      <c r="Z70" s="210"/>
      <c r="AA70" s="210"/>
      <c r="AB70" s="210"/>
      <c r="AC70" s="210"/>
      <c r="AD70" s="210"/>
      <c r="AE70" s="210"/>
      <c r="AF70" s="210"/>
      <c r="AG70" s="210" t="s">
        <v>222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0.399999999999999" outlineLevel="1" x14ac:dyDescent="0.25">
      <c r="A71" s="227">
        <v>26</v>
      </c>
      <c r="B71" s="228" t="s">
        <v>403</v>
      </c>
      <c r="C71" s="247" t="s">
        <v>404</v>
      </c>
      <c r="D71" s="229" t="s">
        <v>233</v>
      </c>
      <c r="E71" s="230">
        <v>18.48</v>
      </c>
      <c r="F71" s="231"/>
      <c r="G71" s="232">
        <f>ROUND(E71*F71,2)</f>
        <v>0</v>
      </c>
      <c r="H71" s="231"/>
      <c r="I71" s="232">
        <f>ROUND(E71*H71,2)</f>
        <v>0</v>
      </c>
      <c r="J71" s="231"/>
      <c r="K71" s="232">
        <f>ROUND(E71*J71,2)</f>
        <v>0</v>
      </c>
      <c r="L71" s="232">
        <v>21</v>
      </c>
      <c r="M71" s="232">
        <f>G71*(1+L71/100)</f>
        <v>0</v>
      </c>
      <c r="N71" s="232">
        <v>0.17824000000000001</v>
      </c>
      <c r="O71" s="232">
        <f>ROUND(E71*N71,2)</f>
        <v>3.29</v>
      </c>
      <c r="P71" s="232">
        <v>0</v>
      </c>
      <c r="Q71" s="232">
        <f>ROUND(E71*P71,2)</f>
        <v>0</v>
      </c>
      <c r="R71" s="232" t="s">
        <v>294</v>
      </c>
      <c r="S71" s="232" t="s">
        <v>171</v>
      </c>
      <c r="T71" s="233" t="s">
        <v>171</v>
      </c>
      <c r="U71" s="219">
        <v>0</v>
      </c>
      <c r="V71" s="219">
        <f>ROUND(E71*U71,2)</f>
        <v>0</v>
      </c>
      <c r="W71" s="219"/>
      <c r="X71" s="219" t="s">
        <v>295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296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17"/>
      <c r="B72" s="218"/>
      <c r="C72" s="257" t="s">
        <v>405</v>
      </c>
      <c r="D72" s="253"/>
      <c r="E72" s="254">
        <v>18.48</v>
      </c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0"/>
      <c r="Z72" s="210"/>
      <c r="AA72" s="210"/>
      <c r="AB72" s="210"/>
      <c r="AC72" s="210"/>
      <c r="AD72" s="210"/>
      <c r="AE72" s="210"/>
      <c r="AF72" s="210"/>
      <c r="AG72" s="210" t="s">
        <v>222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27">
        <v>27</v>
      </c>
      <c r="B73" s="228" t="s">
        <v>406</v>
      </c>
      <c r="C73" s="247" t="s">
        <v>407</v>
      </c>
      <c r="D73" s="229" t="s">
        <v>233</v>
      </c>
      <c r="E73" s="230">
        <v>189</v>
      </c>
      <c r="F73" s="231"/>
      <c r="G73" s="232">
        <f>ROUND(E73*F73,2)</f>
        <v>0</v>
      </c>
      <c r="H73" s="231"/>
      <c r="I73" s="232">
        <f>ROUND(E73*H73,2)</f>
        <v>0</v>
      </c>
      <c r="J73" s="231"/>
      <c r="K73" s="232">
        <f>ROUND(E73*J73,2)</f>
        <v>0</v>
      </c>
      <c r="L73" s="232">
        <v>21</v>
      </c>
      <c r="M73" s="232">
        <f>G73*(1+L73/100)</f>
        <v>0</v>
      </c>
      <c r="N73" s="232">
        <v>0.17244999999999999</v>
      </c>
      <c r="O73" s="232">
        <f>ROUND(E73*N73,2)</f>
        <v>32.590000000000003</v>
      </c>
      <c r="P73" s="232">
        <v>0</v>
      </c>
      <c r="Q73" s="232">
        <f>ROUND(E73*P73,2)</f>
        <v>0</v>
      </c>
      <c r="R73" s="232" t="s">
        <v>294</v>
      </c>
      <c r="S73" s="232" t="s">
        <v>171</v>
      </c>
      <c r="T73" s="233" t="s">
        <v>171</v>
      </c>
      <c r="U73" s="219">
        <v>0</v>
      </c>
      <c r="V73" s="219">
        <f>ROUND(E73*U73,2)</f>
        <v>0</v>
      </c>
      <c r="W73" s="219"/>
      <c r="X73" s="219" t="s">
        <v>295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296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17"/>
      <c r="B74" s="218"/>
      <c r="C74" s="257" t="s">
        <v>408</v>
      </c>
      <c r="D74" s="253"/>
      <c r="E74" s="254">
        <v>189</v>
      </c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0"/>
      <c r="Z74" s="210"/>
      <c r="AA74" s="210"/>
      <c r="AB74" s="210"/>
      <c r="AC74" s="210"/>
      <c r="AD74" s="210"/>
      <c r="AE74" s="210"/>
      <c r="AF74" s="210"/>
      <c r="AG74" s="210" t="s">
        <v>222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x14ac:dyDescent="0.25">
      <c r="A75" s="221" t="s">
        <v>160</v>
      </c>
      <c r="B75" s="222" t="s">
        <v>113</v>
      </c>
      <c r="C75" s="245" t="s">
        <v>114</v>
      </c>
      <c r="D75" s="223"/>
      <c r="E75" s="224"/>
      <c r="F75" s="225"/>
      <c r="G75" s="225">
        <f>SUMIF(AG76:AG77,"&lt;&gt;NOR",G76:G77)</f>
        <v>0</v>
      </c>
      <c r="H75" s="225"/>
      <c r="I75" s="225">
        <f>SUM(I76:I77)</f>
        <v>0</v>
      </c>
      <c r="J75" s="225"/>
      <c r="K75" s="225">
        <f>SUM(K76:K77)</f>
        <v>0</v>
      </c>
      <c r="L75" s="225"/>
      <c r="M75" s="225">
        <f>SUM(M76:M77)</f>
        <v>0</v>
      </c>
      <c r="N75" s="225"/>
      <c r="O75" s="225">
        <f>SUM(O76:O77)</f>
        <v>4.74</v>
      </c>
      <c r="P75" s="225"/>
      <c r="Q75" s="225">
        <f>SUM(Q76:Q77)</f>
        <v>0</v>
      </c>
      <c r="R75" s="225"/>
      <c r="S75" s="225"/>
      <c r="T75" s="226"/>
      <c r="U75" s="220"/>
      <c r="V75" s="220">
        <f>SUM(V76:V77)</f>
        <v>23.27</v>
      </c>
      <c r="W75" s="220"/>
      <c r="X75" s="220"/>
      <c r="AG75" t="s">
        <v>161</v>
      </c>
    </row>
    <row r="76" spans="1:60" outlineLevel="1" x14ac:dyDescent="0.25">
      <c r="A76" s="227">
        <v>28</v>
      </c>
      <c r="B76" s="228" t="s">
        <v>409</v>
      </c>
      <c r="C76" s="247" t="s">
        <v>410</v>
      </c>
      <c r="D76" s="229" t="s">
        <v>291</v>
      </c>
      <c r="E76" s="230">
        <v>15</v>
      </c>
      <c r="F76" s="231"/>
      <c r="G76" s="232">
        <f>ROUND(E76*F76,2)</f>
        <v>0</v>
      </c>
      <c r="H76" s="231"/>
      <c r="I76" s="232">
        <f>ROUND(E76*H76,2)</f>
        <v>0</v>
      </c>
      <c r="J76" s="231"/>
      <c r="K76" s="232">
        <f>ROUND(E76*J76,2)</f>
        <v>0</v>
      </c>
      <c r="L76" s="232">
        <v>21</v>
      </c>
      <c r="M76" s="232">
        <f>G76*(1+L76/100)</f>
        <v>0</v>
      </c>
      <c r="N76" s="232">
        <v>0.31590000000000001</v>
      </c>
      <c r="O76" s="232">
        <f>ROUND(E76*N76,2)</f>
        <v>4.74</v>
      </c>
      <c r="P76" s="232">
        <v>0</v>
      </c>
      <c r="Q76" s="232">
        <f>ROUND(E76*P76,2)</f>
        <v>0</v>
      </c>
      <c r="R76" s="232" t="s">
        <v>246</v>
      </c>
      <c r="S76" s="232" t="s">
        <v>171</v>
      </c>
      <c r="T76" s="233" t="s">
        <v>171</v>
      </c>
      <c r="U76" s="219">
        <v>1.5509999999999999</v>
      </c>
      <c r="V76" s="219">
        <f>ROUND(E76*U76,2)</f>
        <v>23.27</v>
      </c>
      <c r="W76" s="219"/>
      <c r="X76" s="219" t="s">
        <v>167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168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31.2" outlineLevel="1" x14ac:dyDescent="0.25">
      <c r="A77" s="217"/>
      <c r="B77" s="218"/>
      <c r="C77" s="256" t="s">
        <v>316</v>
      </c>
      <c r="D77" s="255"/>
      <c r="E77" s="255"/>
      <c r="F77" s="255"/>
      <c r="G77" s="255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0"/>
      <c r="Z77" s="210"/>
      <c r="AA77" s="210"/>
      <c r="AB77" s="210"/>
      <c r="AC77" s="210"/>
      <c r="AD77" s="210"/>
      <c r="AE77" s="210"/>
      <c r="AF77" s="210"/>
      <c r="AG77" s="210" t="s">
        <v>218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42" t="str">
        <f>C77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77" s="210"/>
      <c r="BC77" s="210"/>
      <c r="BD77" s="210"/>
      <c r="BE77" s="210"/>
      <c r="BF77" s="210"/>
      <c r="BG77" s="210"/>
      <c r="BH77" s="210"/>
    </row>
    <row r="78" spans="1:60" x14ac:dyDescent="0.25">
      <c r="A78" s="221" t="s">
        <v>160</v>
      </c>
      <c r="B78" s="222" t="s">
        <v>119</v>
      </c>
      <c r="C78" s="245" t="s">
        <v>120</v>
      </c>
      <c r="D78" s="223"/>
      <c r="E78" s="224"/>
      <c r="F78" s="225"/>
      <c r="G78" s="225">
        <f>SUMIF(AG79:AG92,"&lt;&gt;NOR",G79:G92)</f>
        <v>0</v>
      </c>
      <c r="H78" s="225"/>
      <c r="I78" s="225">
        <f>SUM(I79:I92)</f>
        <v>0</v>
      </c>
      <c r="J78" s="225"/>
      <c r="K78" s="225">
        <f>SUM(K79:K92)</f>
        <v>0</v>
      </c>
      <c r="L78" s="225"/>
      <c r="M78" s="225">
        <f>SUM(M79:M92)</f>
        <v>0</v>
      </c>
      <c r="N78" s="225"/>
      <c r="O78" s="225">
        <f>SUM(O79:O92)</f>
        <v>183.52999999999997</v>
      </c>
      <c r="P78" s="225"/>
      <c r="Q78" s="225">
        <f>SUM(Q79:Q92)</f>
        <v>0</v>
      </c>
      <c r="R78" s="225"/>
      <c r="S78" s="225"/>
      <c r="T78" s="226"/>
      <c r="U78" s="220"/>
      <c r="V78" s="220">
        <f>SUM(V79:V92)</f>
        <v>191.49</v>
      </c>
      <c r="W78" s="220"/>
      <c r="X78" s="220"/>
      <c r="AG78" t="s">
        <v>161</v>
      </c>
    </row>
    <row r="79" spans="1:60" ht="20.399999999999999" outlineLevel="1" x14ac:dyDescent="0.25">
      <c r="A79" s="227">
        <v>29</v>
      </c>
      <c r="B79" s="228" t="s">
        <v>411</v>
      </c>
      <c r="C79" s="247" t="s">
        <v>412</v>
      </c>
      <c r="D79" s="229" t="s">
        <v>237</v>
      </c>
      <c r="E79" s="230">
        <v>704</v>
      </c>
      <c r="F79" s="231"/>
      <c r="G79" s="232">
        <f>ROUND(E79*F79,2)</f>
        <v>0</v>
      </c>
      <c r="H79" s="231"/>
      <c r="I79" s="232">
        <f>ROUND(E79*H79,2)</f>
        <v>0</v>
      </c>
      <c r="J79" s="231"/>
      <c r="K79" s="232">
        <f>ROUND(E79*J79,2)</f>
        <v>0</v>
      </c>
      <c r="L79" s="232">
        <v>21</v>
      </c>
      <c r="M79" s="232">
        <f>G79*(1+L79/100)</f>
        <v>0</v>
      </c>
      <c r="N79" s="232">
        <v>0.188</v>
      </c>
      <c r="O79" s="232">
        <f>ROUND(E79*N79,2)</f>
        <v>132.35</v>
      </c>
      <c r="P79" s="232">
        <v>0</v>
      </c>
      <c r="Q79" s="232">
        <f>ROUND(E79*P79,2)</f>
        <v>0</v>
      </c>
      <c r="R79" s="232" t="s">
        <v>246</v>
      </c>
      <c r="S79" s="232" t="s">
        <v>171</v>
      </c>
      <c r="T79" s="233" t="s">
        <v>171</v>
      </c>
      <c r="U79" s="219">
        <v>0.27200000000000002</v>
      </c>
      <c r="V79" s="219">
        <f>ROUND(E79*U79,2)</f>
        <v>191.49</v>
      </c>
      <c r="W79" s="219"/>
      <c r="X79" s="219" t="s">
        <v>167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168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17"/>
      <c r="B80" s="218"/>
      <c r="C80" s="256" t="s">
        <v>413</v>
      </c>
      <c r="D80" s="255"/>
      <c r="E80" s="255"/>
      <c r="F80" s="255"/>
      <c r="G80" s="255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0"/>
      <c r="Z80" s="210"/>
      <c r="AA80" s="210"/>
      <c r="AB80" s="210"/>
      <c r="AC80" s="210"/>
      <c r="AD80" s="210"/>
      <c r="AE80" s="210"/>
      <c r="AF80" s="210"/>
      <c r="AG80" s="210" t="s">
        <v>218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17"/>
      <c r="B81" s="218"/>
      <c r="C81" s="257" t="s">
        <v>414</v>
      </c>
      <c r="D81" s="253"/>
      <c r="E81" s="254">
        <v>704</v>
      </c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0"/>
      <c r="Z81" s="210"/>
      <c r="AA81" s="210"/>
      <c r="AB81" s="210"/>
      <c r="AC81" s="210"/>
      <c r="AD81" s="210"/>
      <c r="AE81" s="210"/>
      <c r="AF81" s="210"/>
      <c r="AG81" s="210" t="s">
        <v>222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27">
        <v>30</v>
      </c>
      <c r="B82" s="228" t="s">
        <v>415</v>
      </c>
      <c r="C82" s="247" t="s">
        <v>416</v>
      </c>
      <c r="D82" s="229" t="s">
        <v>291</v>
      </c>
      <c r="E82" s="230">
        <v>206.04</v>
      </c>
      <c r="F82" s="231"/>
      <c r="G82" s="232">
        <f>ROUND(E82*F82,2)</f>
        <v>0</v>
      </c>
      <c r="H82" s="231"/>
      <c r="I82" s="232">
        <f>ROUND(E82*H82,2)</f>
        <v>0</v>
      </c>
      <c r="J82" s="231"/>
      <c r="K82" s="232">
        <f>ROUND(E82*J82,2)</f>
        <v>0</v>
      </c>
      <c r="L82" s="232">
        <v>21</v>
      </c>
      <c r="M82" s="232">
        <f>G82*(1+L82/100)</f>
        <v>0</v>
      </c>
      <c r="N82" s="232">
        <v>0.06</v>
      </c>
      <c r="O82" s="232">
        <f>ROUND(E82*N82,2)</f>
        <v>12.36</v>
      </c>
      <c r="P82" s="232">
        <v>0</v>
      </c>
      <c r="Q82" s="232">
        <f>ROUND(E82*P82,2)</f>
        <v>0</v>
      </c>
      <c r="R82" s="232" t="s">
        <v>294</v>
      </c>
      <c r="S82" s="232" t="s">
        <v>171</v>
      </c>
      <c r="T82" s="233" t="s">
        <v>171</v>
      </c>
      <c r="U82" s="219">
        <v>0</v>
      </c>
      <c r="V82" s="219">
        <f>ROUND(E82*U82,2)</f>
        <v>0</v>
      </c>
      <c r="W82" s="219"/>
      <c r="X82" s="219" t="s">
        <v>295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296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17"/>
      <c r="B83" s="218"/>
      <c r="C83" s="257" t="s">
        <v>417</v>
      </c>
      <c r="D83" s="253"/>
      <c r="E83" s="254">
        <v>206.04</v>
      </c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0"/>
      <c r="Z83" s="210"/>
      <c r="AA83" s="210"/>
      <c r="AB83" s="210"/>
      <c r="AC83" s="210"/>
      <c r="AD83" s="210"/>
      <c r="AE83" s="210"/>
      <c r="AF83" s="210"/>
      <c r="AG83" s="210" t="s">
        <v>222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27">
        <v>31</v>
      </c>
      <c r="B84" s="228" t="s">
        <v>418</v>
      </c>
      <c r="C84" s="247" t="s">
        <v>419</v>
      </c>
      <c r="D84" s="229" t="s">
        <v>291</v>
      </c>
      <c r="E84" s="230">
        <v>415.11</v>
      </c>
      <c r="F84" s="231"/>
      <c r="G84" s="232">
        <f>ROUND(E84*F84,2)</f>
        <v>0</v>
      </c>
      <c r="H84" s="231"/>
      <c r="I84" s="232">
        <f>ROUND(E84*H84,2)</f>
        <v>0</v>
      </c>
      <c r="J84" s="231"/>
      <c r="K84" s="232">
        <f>ROUND(E84*J84,2)</f>
        <v>0</v>
      </c>
      <c r="L84" s="232">
        <v>21</v>
      </c>
      <c r="M84" s="232">
        <f>G84*(1+L84/100)</f>
        <v>0</v>
      </c>
      <c r="N84" s="232">
        <v>8.2100000000000006E-2</v>
      </c>
      <c r="O84" s="232">
        <f>ROUND(E84*N84,2)</f>
        <v>34.08</v>
      </c>
      <c r="P84" s="232">
        <v>0</v>
      </c>
      <c r="Q84" s="232">
        <f>ROUND(E84*P84,2)</f>
        <v>0</v>
      </c>
      <c r="R84" s="232" t="s">
        <v>294</v>
      </c>
      <c r="S84" s="232" t="s">
        <v>171</v>
      </c>
      <c r="T84" s="233" t="s">
        <v>171</v>
      </c>
      <c r="U84" s="219">
        <v>0</v>
      </c>
      <c r="V84" s="219">
        <f>ROUND(E84*U84,2)</f>
        <v>0</v>
      </c>
      <c r="W84" s="219"/>
      <c r="X84" s="219" t="s">
        <v>295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296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17"/>
      <c r="B85" s="218"/>
      <c r="C85" s="257" t="s">
        <v>420</v>
      </c>
      <c r="D85" s="253"/>
      <c r="E85" s="254">
        <v>223.21</v>
      </c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0"/>
      <c r="Z85" s="210"/>
      <c r="AA85" s="210"/>
      <c r="AB85" s="210"/>
      <c r="AC85" s="210"/>
      <c r="AD85" s="210"/>
      <c r="AE85" s="210"/>
      <c r="AF85" s="210"/>
      <c r="AG85" s="210" t="s">
        <v>222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17"/>
      <c r="B86" s="218"/>
      <c r="C86" s="257" t="s">
        <v>421</v>
      </c>
      <c r="D86" s="253"/>
      <c r="E86" s="254">
        <v>191.9</v>
      </c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0"/>
      <c r="Z86" s="210"/>
      <c r="AA86" s="210"/>
      <c r="AB86" s="210"/>
      <c r="AC86" s="210"/>
      <c r="AD86" s="210"/>
      <c r="AE86" s="210"/>
      <c r="AF86" s="210"/>
      <c r="AG86" s="210" t="s">
        <v>222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0.399999999999999" outlineLevel="1" x14ac:dyDescent="0.25">
      <c r="A87" s="227">
        <v>32</v>
      </c>
      <c r="B87" s="228" t="s">
        <v>422</v>
      </c>
      <c r="C87" s="247" t="s">
        <v>423</v>
      </c>
      <c r="D87" s="229" t="s">
        <v>291</v>
      </c>
      <c r="E87" s="230">
        <v>64.64</v>
      </c>
      <c r="F87" s="231"/>
      <c r="G87" s="232">
        <f>ROUND(E87*F87,2)</f>
        <v>0</v>
      </c>
      <c r="H87" s="231"/>
      <c r="I87" s="232">
        <f>ROUND(E87*H87,2)</f>
        <v>0</v>
      </c>
      <c r="J87" s="231"/>
      <c r="K87" s="232">
        <f>ROUND(E87*J87,2)</f>
        <v>0</v>
      </c>
      <c r="L87" s="232">
        <v>21</v>
      </c>
      <c r="M87" s="232">
        <f>G87*(1+L87/100)</f>
        <v>0</v>
      </c>
      <c r="N87" s="232">
        <v>4.8300000000000003E-2</v>
      </c>
      <c r="O87" s="232">
        <f>ROUND(E87*N87,2)</f>
        <v>3.12</v>
      </c>
      <c r="P87" s="232">
        <v>0</v>
      </c>
      <c r="Q87" s="232">
        <f>ROUND(E87*P87,2)</f>
        <v>0</v>
      </c>
      <c r="R87" s="232" t="s">
        <v>294</v>
      </c>
      <c r="S87" s="232" t="s">
        <v>171</v>
      </c>
      <c r="T87" s="233" t="s">
        <v>171</v>
      </c>
      <c r="U87" s="219">
        <v>0</v>
      </c>
      <c r="V87" s="219">
        <f>ROUND(E87*U87,2)</f>
        <v>0</v>
      </c>
      <c r="W87" s="219"/>
      <c r="X87" s="219" t="s">
        <v>295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296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17"/>
      <c r="B88" s="218"/>
      <c r="C88" s="257" t="s">
        <v>424</v>
      </c>
      <c r="D88" s="253"/>
      <c r="E88" s="254">
        <v>64.64</v>
      </c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0"/>
      <c r="Z88" s="210"/>
      <c r="AA88" s="210"/>
      <c r="AB88" s="210"/>
      <c r="AC88" s="210"/>
      <c r="AD88" s="210"/>
      <c r="AE88" s="210"/>
      <c r="AF88" s="210"/>
      <c r="AG88" s="210" t="s">
        <v>222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0.399999999999999" outlineLevel="1" x14ac:dyDescent="0.25">
      <c r="A89" s="227">
        <v>33</v>
      </c>
      <c r="B89" s="228" t="s">
        <v>425</v>
      </c>
      <c r="C89" s="247" t="s">
        <v>426</v>
      </c>
      <c r="D89" s="229" t="s">
        <v>291</v>
      </c>
      <c r="E89" s="230">
        <v>12.12</v>
      </c>
      <c r="F89" s="231"/>
      <c r="G89" s="232">
        <f>ROUND(E89*F89,2)</f>
        <v>0</v>
      </c>
      <c r="H89" s="231"/>
      <c r="I89" s="232">
        <f>ROUND(E89*H89,2)</f>
        <v>0</v>
      </c>
      <c r="J89" s="231"/>
      <c r="K89" s="232">
        <f>ROUND(E89*J89,2)</f>
        <v>0</v>
      </c>
      <c r="L89" s="232">
        <v>21</v>
      </c>
      <c r="M89" s="232">
        <f>G89*(1+L89/100)</f>
        <v>0</v>
      </c>
      <c r="N89" s="232">
        <v>6.7000000000000004E-2</v>
      </c>
      <c r="O89" s="232">
        <f>ROUND(E89*N89,2)</f>
        <v>0.81</v>
      </c>
      <c r="P89" s="232">
        <v>0</v>
      </c>
      <c r="Q89" s="232">
        <f>ROUND(E89*P89,2)</f>
        <v>0</v>
      </c>
      <c r="R89" s="232" t="s">
        <v>294</v>
      </c>
      <c r="S89" s="232" t="s">
        <v>171</v>
      </c>
      <c r="T89" s="233" t="s">
        <v>171</v>
      </c>
      <c r="U89" s="219">
        <v>0</v>
      </c>
      <c r="V89" s="219">
        <f>ROUND(E89*U89,2)</f>
        <v>0</v>
      </c>
      <c r="W89" s="219"/>
      <c r="X89" s="219" t="s">
        <v>295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296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17"/>
      <c r="B90" s="218"/>
      <c r="C90" s="257" t="s">
        <v>427</v>
      </c>
      <c r="D90" s="253"/>
      <c r="E90" s="254">
        <v>12.12</v>
      </c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0"/>
      <c r="Z90" s="210"/>
      <c r="AA90" s="210"/>
      <c r="AB90" s="210"/>
      <c r="AC90" s="210"/>
      <c r="AD90" s="210"/>
      <c r="AE90" s="210"/>
      <c r="AF90" s="210"/>
      <c r="AG90" s="210" t="s">
        <v>222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0.399999999999999" outlineLevel="1" x14ac:dyDescent="0.25">
      <c r="A91" s="227">
        <v>34</v>
      </c>
      <c r="B91" s="228" t="s">
        <v>428</v>
      </c>
      <c r="C91" s="247" t="s">
        <v>429</v>
      </c>
      <c r="D91" s="229" t="s">
        <v>291</v>
      </c>
      <c r="E91" s="230">
        <v>12.12</v>
      </c>
      <c r="F91" s="231"/>
      <c r="G91" s="232">
        <f>ROUND(E91*F91,2)</f>
        <v>0</v>
      </c>
      <c r="H91" s="231"/>
      <c r="I91" s="232">
        <f>ROUND(E91*H91,2)</f>
        <v>0</v>
      </c>
      <c r="J91" s="231"/>
      <c r="K91" s="232">
        <f>ROUND(E91*J91,2)</f>
        <v>0</v>
      </c>
      <c r="L91" s="232">
        <v>21</v>
      </c>
      <c r="M91" s="232">
        <f>G91*(1+L91/100)</f>
        <v>0</v>
      </c>
      <c r="N91" s="232">
        <v>6.7000000000000004E-2</v>
      </c>
      <c r="O91" s="232">
        <f>ROUND(E91*N91,2)</f>
        <v>0.81</v>
      </c>
      <c r="P91" s="232">
        <v>0</v>
      </c>
      <c r="Q91" s="232">
        <f>ROUND(E91*P91,2)</f>
        <v>0</v>
      </c>
      <c r="R91" s="232" t="s">
        <v>294</v>
      </c>
      <c r="S91" s="232" t="s">
        <v>171</v>
      </c>
      <c r="T91" s="233" t="s">
        <v>171</v>
      </c>
      <c r="U91" s="219">
        <v>0</v>
      </c>
      <c r="V91" s="219">
        <f>ROUND(E91*U91,2)</f>
        <v>0</v>
      </c>
      <c r="W91" s="219"/>
      <c r="X91" s="219" t="s">
        <v>295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296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17"/>
      <c r="B92" s="218"/>
      <c r="C92" s="257" t="s">
        <v>427</v>
      </c>
      <c r="D92" s="253"/>
      <c r="E92" s="254">
        <v>12.12</v>
      </c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0"/>
      <c r="Z92" s="210"/>
      <c r="AA92" s="210"/>
      <c r="AB92" s="210"/>
      <c r="AC92" s="210"/>
      <c r="AD92" s="210"/>
      <c r="AE92" s="210"/>
      <c r="AF92" s="210"/>
      <c r="AG92" s="210" t="s">
        <v>222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x14ac:dyDescent="0.25">
      <c r="A93" s="221" t="s">
        <v>160</v>
      </c>
      <c r="B93" s="222" t="s">
        <v>121</v>
      </c>
      <c r="C93" s="245" t="s">
        <v>122</v>
      </c>
      <c r="D93" s="223"/>
      <c r="E93" s="224"/>
      <c r="F93" s="225"/>
      <c r="G93" s="225">
        <f>SUMIF(AG94:AG95,"&lt;&gt;NOR",G94:G95)</f>
        <v>0</v>
      </c>
      <c r="H93" s="225"/>
      <c r="I93" s="225">
        <f>SUM(I94:I95)</f>
        <v>0</v>
      </c>
      <c r="J93" s="225"/>
      <c r="K93" s="225">
        <f>SUM(K94:K95)</f>
        <v>0</v>
      </c>
      <c r="L93" s="225"/>
      <c r="M93" s="225">
        <f>SUM(M94:M95)</f>
        <v>0</v>
      </c>
      <c r="N93" s="225"/>
      <c r="O93" s="225">
        <f>SUM(O94:O95)</f>
        <v>0</v>
      </c>
      <c r="P93" s="225"/>
      <c r="Q93" s="225">
        <f>SUM(Q94:Q95)</f>
        <v>0</v>
      </c>
      <c r="R93" s="225"/>
      <c r="S93" s="225"/>
      <c r="T93" s="226"/>
      <c r="U93" s="220"/>
      <c r="V93" s="220">
        <f>SUM(V94:V95)</f>
        <v>0.75</v>
      </c>
      <c r="W93" s="220"/>
      <c r="X93" s="220"/>
      <c r="AG93" t="s">
        <v>161</v>
      </c>
    </row>
    <row r="94" spans="1:60" outlineLevel="1" x14ac:dyDescent="0.25">
      <c r="A94" s="227">
        <v>35</v>
      </c>
      <c r="B94" s="228" t="s">
        <v>430</v>
      </c>
      <c r="C94" s="247" t="s">
        <v>431</v>
      </c>
      <c r="D94" s="229" t="s">
        <v>291</v>
      </c>
      <c r="E94" s="230">
        <v>3</v>
      </c>
      <c r="F94" s="231"/>
      <c r="G94" s="232">
        <f>ROUND(E94*F94,2)</f>
        <v>0</v>
      </c>
      <c r="H94" s="231"/>
      <c r="I94" s="232">
        <f>ROUND(E94*H94,2)</f>
        <v>0</v>
      </c>
      <c r="J94" s="231"/>
      <c r="K94" s="232">
        <f>ROUND(E94*J94,2)</f>
        <v>0</v>
      </c>
      <c r="L94" s="232">
        <v>21</v>
      </c>
      <c r="M94" s="232">
        <f>G94*(1+L94/100)</f>
        <v>0</v>
      </c>
      <c r="N94" s="232">
        <v>0</v>
      </c>
      <c r="O94" s="232">
        <f>ROUND(E94*N94,2)</f>
        <v>0</v>
      </c>
      <c r="P94" s="232">
        <v>0</v>
      </c>
      <c r="Q94" s="232">
        <f>ROUND(E94*P94,2)</f>
        <v>0</v>
      </c>
      <c r="R94" s="232" t="s">
        <v>246</v>
      </c>
      <c r="S94" s="232" t="s">
        <v>171</v>
      </c>
      <c r="T94" s="233" t="s">
        <v>171</v>
      </c>
      <c r="U94" s="219">
        <v>0.25</v>
      </c>
      <c r="V94" s="219">
        <f>ROUND(E94*U94,2)</f>
        <v>0.75</v>
      </c>
      <c r="W94" s="219"/>
      <c r="X94" s="219" t="s">
        <v>167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168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17"/>
      <c r="B95" s="218"/>
      <c r="C95" s="256" t="s">
        <v>432</v>
      </c>
      <c r="D95" s="255"/>
      <c r="E95" s="255"/>
      <c r="F95" s="255"/>
      <c r="G95" s="255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0"/>
      <c r="Z95" s="210"/>
      <c r="AA95" s="210"/>
      <c r="AB95" s="210"/>
      <c r="AC95" s="210"/>
      <c r="AD95" s="210"/>
      <c r="AE95" s="210"/>
      <c r="AF95" s="210"/>
      <c r="AG95" s="210" t="s">
        <v>218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x14ac:dyDescent="0.25">
      <c r="A96" s="221" t="s">
        <v>160</v>
      </c>
      <c r="B96" s="222" t="s">
        <v>123</v>
      </c>
      <c r="C96" s="245" t="s">
        <v>124</v>
      </c>
      <c r="D96" s="223"/>
      <c r="E96" s="224"/>
      <c r="F96" s="225"/>
      <c r="G96" s="225">
        <f>SUMIF(AG97:AG99,"&lt;&gt;NOR",G97:G99)</f>
        <v>0</v>
      </c>
      <c r="H96" s="225"/>
      <c r="I96" s="225">
        <f>SUM(I97:I99)</f>
        <v>0</v>
      </c>
      <c r="J96" s="225"/>
      <c r="K96" s="225">
        <f>SUM(K97:K99)</f>
        <v>0</v>
      </c>
      <c r="L96" s="225"/>
      <c r="M96" s="225">
        <f>SUM(M97:M99)</f>
        <v>0</v>
      </c>
      <c r="N96" s="225"/>
      <c r="O96" s="225">
        <f>SUM(O97:O99)</f>
        <v>0</v>
      </c>
      <c r="P96" s="225"/>
      <c r="Q96" s="225">
        <f>SUM(Q97:Q99)</f>
        <v>0</v>
      </c>
      <c r="R96" s="225"/>
      <c r="S96" s="225"/>
      <c r="T96" s="226"/>
      <c r="U96" s="220"/>
      <c r="V96" s="220">
        <f>SUM(V97:V99)</f>
        <v>326.81</v>
      </c>
      <c r="W96" s="220"/>
      <c r="X96" s="220"/>
      <c r="AG96" t="s">
        <v>161</v>
      </c>
    </row>
    <row r="97" spans="1:60" outlineLevel="1" x14ac:dyDescent="0.25">
      <c r="A97" s="227">
        <v>36</v>
      </c>
      <c r="B97" s="228" t="s">
        <v>433</v>
      </c>
      <c r="C97" s="247" t="s">
        <v>434</v>
      </c>
      <c r="D97" s="229" t="s">
        <v>254</v>
      </c>
      <c r="E97" s="230">
        <v>837.96743000000004</v>
      </c>
      <c r="F97" s="231"/>
      <c r="G97" s="232">
        <f>ROUND(E97*F97,2)</f>
        <v>0</v>
      </c>
      <c r="H97" s="231"/>
      <c r="I97" s="232">
        <f>ROUND(E97*H97,2)</f>
        <v>0</v>
      </c>
      <c r="J97" s="231"/>
      <c r="K97" s="232">
        <f>ROUND(E97*J97,2)</f>
        <v>0</v>
      </c>
      <c r="L97" s="232">
        <v>21</v>
      </c>
      <c r="M97" s="232">
        <f>G97*(1+L97/100)</f>
        <v>0</v>
      </c>
      <c r="N97" s="232">
        <v>0</v>
      </c>
      <c r="O97" s="232">
        <f>ROUND(E97*N97,2)</f>
        <v>0</v>
      </c>
      <c r="P97" s="232">
        <v>0</v>
      </c>
      <c r="Q97" s="232">
        <f>ROUND(E97*P97,2)</f>
        <v>0</v>
      </c>
      <c r="R97" s="232" t="s">
        <v>246</v>
      </c>
      <c r="S97" s="232" t="s">
        <v>171</v>
      </c>
      <c r="T97" s="233" t="s">
        <v>171</v>
      </c>
      <c r="U97" s="219">
        <v>0.39</v>
      </c>
      <c r="V97" s="219">
        <f>ROUND(E97*U97,2)</f>
        <v>326.81</v>
      </c>
      <c r="W97" s="219"/>
      <c r="X97" s="219" t="s">
        <v>167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168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17"/>
      <c r="B98" s="218"/>
      <c r="C98" s="256" t="s">
        <v>255</v>
      </c>
      <c r="D98" s="255"/>
      <c r="E98" s="255"/>
      <c r="F98" s="255"/>
      <c r="G98" s="255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0"/>
      <c r="Z98" s="210"/>
      <c r="AA98" s="210"/>
      <c r="AB98" s="210"/>
      <c r="AC98" s="210"/>
      <c r="AD98" s="210"/>
      <c r="AE98" s="210"/>
      <c r="AF98" s="210"/>
      <c r="AG98" s="210" t="s">
        <v>218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17"/>
      <c r="B99" s="218"/>
      <c r="C99" s="257" t="s">
        <v>435</v>
      </c>
      <c r="D99" s="253"/>
      <c r="E99" s="254">
        <v>837.96743000000004</v>
      </c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0"/>
      <c r="Z99" s="210"/>
      <c r="AA99" s="210"/>
      <c r="AB99" s="210"/>
      <c r="AC99" s="210"/>
      <c r="AD99" s="210"/>
      <c r="AE99" s="210"/>
      <c r="AF99" s="210"/>
      <c r="AG99" s="210" t="s">
        <v>222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x14ac:dyDescent="0.25">
      <c r="A100" s="221" t="s">
        <v>160</v>
      </c>
      <c r="B100" s="222" t="s">
        <v>129</v>
      </c>
      <c r="C100" s="245" t="s">
        <v>130</v>
      </c>
      <c r="D100" s="223"/>
      <c r="E100" s="224"/>
      <c r="F100" s="225"/>
      <c r="G100" s="225">
        <f>SUMIF(AG101:AG105,"&lt;&gt;NOR",G101:G105)</f>
        <v>0</v>
      </c>
      <c r="H100" s="225"/>
      <c r="I100" s="225">
        <f>SUM(I101:I105)</f>
        <v>0</v>
      </c>
      <c r="J100" s="225"/>
      <c r="K100" s="225">
        <f>SUM(K101:K105)</f>
        <v>0</v>
      </c>
      <c r="L100" s="225"/>
      <c r="M100" s="225">
        <f>SUM(M101:M105)</f>
        <v>0</v>
      </c>
      <c r="N100" s="225"/>
      <c r="O100" s="225">
        <f>SUM(O101:O105)</f>
        <v>0</v>
      </c>
      <c r="P100" s="225"/>
      <c r="Q100" s="225">
        <f>SUM(Q101:Q105)</f>
        <v>0</v>
      </c>
      <c r="R100" s="225"/>
      <c r="S100" s="225"/>
      <c r="T100" s="226"/>
      <c r="U100" s="220"/>
      <c r="V100" s="220">
        <f>SUM(V101:V105)</f>
        <v>329.07000000000005</v>
      </c>
      <c r="W100" s="220"/>
      <c r="X100" s="220"/>
      <c r="AG100" t="s">
        <v>161</v>
      </c>
    </row>
    <row r="101" spans="1:60" ht="20.399999999999999" outlineLevel="1" x14ac:dyDescent="0.25">
      <c r="A101" s="234">
        <v>37</v>
      </c>
      <c r="B101" s="235" t="s">
        <v>328</v>
      </c>
      <c r="C101" s="246" t="s">
        <v>329</v>
      </c>
      <c r="D101" s="236" t="s">
        <v>254</v>
      </c>
      <c r="E101" s="237">
        <v>435.28199999999998</v>
      </c>
      <c r="F101" s="238"/>
      <c r="G101" s="239">
        <f>ROUND(E101*F101,2)</f>
        <v>0</v>
      </c>
      <c r="H101" s="238"/>
      <c r="I101" s="239">
        <f>ROUND(E101*H101,2)</f>
        <v>0</v>
      </c>
      <c r="J101" s="238"/>
      <c r="K101" s="239">
        <f>ROUND(E101*J101,2)</f>
        <v>0</v>
      </c>
      <c r="L101" s="239">
        <v>21</v>
      </c>
      <c r="M101" s="239">
        <f>G101*(1+L101/100)</f>
        <v>0</v>
      </c>
      <c r="N101" s="239">
        <v>0</v>
      </c>
      <c r="O101" s="239">
        <f>ROUND(E101*N101,2)</f>
        <v>0</v>
      </c>
      <c r="P101" s="239">
        <v>0</v>
      </c>
      <c r="Q101" s="239">
        <f>ROUND(E101*P101,2)</f>
        <v>0</v>
      </c>
      <c r="R101" s="239" t="s">
        <v>246</v>
      </c>
      <c r="S101" s="239" t="s">
        <v>171</v>
      </c>
      <c r="T101" s="240" t="s">
        <v>171</v>
      </c>
      <c r="U101" s="219">
        <v>0.01</v>
      </c>
      <c r="V101" s="219">
        <f>ROUND(E101*U101,2)</f>
        <v>4.3499999999999996</v>
      </c>
      <c r="W101" s="219"/>
      <c r="X101" s="219" t="s">
        <v>167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168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27">
        <v>38</v>
      </c>
      <c r="B102" s="228" t="s">
        <v>330</v>
      </c>
      <c r="C102" s="247" t="s">
        <v>331</v>
      </c>
      <c r="D102" s="229" t="s">
        <v>254</v>
      </c>
      <c r="E102" s="230">
        <v>6529.23</v>
      </c>
      <c r="F102" s="231"/>
      <c r="G102" s="232">
        <f>ROUND(E102*F102,2)</f>
        <v>0</v>
      </c>
      <c r="H102" s="231"/>
      <c r="I102" s="232">
        <f>ROUND(E102*H102,2)</f>
        <v>0</v>
      </c>
      <c r="J102" s="231"/>
      <c r="K102" s="232">
        <f>ROUND(E102*J102,2)</f>
        <v>0</v>
      </c>
      <c r="L102" s="232">
        <v>21</v>
      </c>
      <c r="M102" s="232">
        <f>G102*(1+L102/100)</f>
        <v>0</v>
      </c>
      <c r="N102" s="232">
        <v>0</v>
      </c>
      <c r="O102" s="232">
        <f>ROUND(E102*N102,2)</f>
        <v>0</v>
      </c>
      <c r="P102" s="232">
        <v>0</v>
      </c>
      <c r="Q102" s="232">
        <f>ROUND(E102*P102,2)</f>
        <v>0</v>
      </c>
      <c r="R102" s="232" t="s">
        <v>246</v>
      </c>
      <c r="S102" s="232" t="s">
        <v>171</v>
      </c>
      <c r="T102" s="233" t="s">
        <v>171</v>
      </c>
      <c r="U102" s="219">
        <v>0</v>
      </c>
      <c r="V102" s="219">
        <f>ROUND(E102*U102,2)</f>
        <v>0</v>
      </c>
      <c r="W102" s="219"/>
      <c r="X102" s="219" t="s">
        <v>167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168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17"/>
      <c r="B103" s="218"/>
      <c r="C103" s="257" t="s">
        <v>436</v>
      </c>
      <c r="D103" s="253"/>
      <c r="E103" s="254">
        <v>6529.23</v>
      </c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222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34">
        <v>39</v>
      </c>
      <c r="B104" s="235" t="s">
        <v>333</v>
      </c>
      <c r="C104" s="246" t="s">
        <v>334</v>
      </c>
      <c r="D104" s="236" t="s">
        <v>254</v>
      </c>
      <c r="E104" s="237">
        <v>435.28199999999998</v>
      </c>
      <c r="F104" s="238"/>
      <c r="G104" s="239">
        <f>ROUND(E104*F104,2)</f>
        <v>0</v>
      </c>
      <c r="H104" s="238"/>
      <c r="I104" s="239">
        <f>ROUND(E104*H104,2)</f>
        <v>0</v>
      </c>
      <c r="J104" s="238"/>
      <c r="K104" s="239">
        <f>ROUND(E104*J104,2)</f>
        <v>0</v>
      </c>
      <c r="L104" s="239">
        <v>21</v>
      </c>
      <c r="M104" s="239">
        <f>G104*(1+L104/100)</f>
        <v>0</v>
      </c>
      <c r="N104" s="239">
        <v>0</v>
      </c>
      <c r="O104" s="239">
        <f>ROUND(E104*N104,2)</f>
        <v>0</v>
      </c>
      <c r="P104" s="239">
        <v>0</v>
      </c>
      <c r="Q104" s="239">
        <f>ROUND(E104*P104,2)</f>
        <v>0</v>
      </c>
      <c r="R104" s="239" t="s">
        <v>326</v>
      </c>
      <c r="S104" s="239" t="s">
        <v>171</v>
      </c>
      <c r="T104" s="240" t="s">
        <v>171</v>
      </c>
      <c r="U104" s="219">
        <v>0</v>
      </c>
      <c r="V104" s="219">
        <f>ROUND(E104*U104,2)</f>
        <v>0</v>
      </c>
      <c r="W104" s="219"/>
      <c r="X104" s="219" t="s">
        <v>167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335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27">
        <v>40</v>
      </c>
      <c r="B105" s="228" t="s">
        <v>339</v>
      </c>
      <c r="C105" s="247" t="s">
        <v>340</v>
      </c>
      <c r="D105" s="229" t="s">
        <v>254</v>
      </c>
      <c r="E105" s="230">
        <v>435.28199999999998</v>
      </c>
      <c r="F105" s="231"/>
      <c r="G105" s="232">
        <f>ROUND(E105*F105,2)</f>
        <v>0</v>
      </c>
      <c r="H105" s="231"/>
      <c r="I105" s="232">
        <f>ROUND(E105*H105,2)</f>
        <v>0</v>
      </c>
      <c r="J105" s="231"/>
      <c r="K105" s="232">
        <f>ROUND(E105*J105,2)</f>
        <v>0</v>
      </c>
      <c r="L105" s="232">
        <v>21</v>
      </c>
      <c r="M105" s="232">
        <f>G105*(1+L105/100)</f>
        <v>0</v>
      </c>
      <c r="N105" s="232">
        <v>0</v>
      </c>
      <c r="O105" s="232">
        <f>ROUND(E105*N105,2)</f>
        <v>0</v>
      </c>
      <c r="P105" s="232">
        <v>0</v>
      </c>
      <c r="Q105" s="232">
        <f>ROUND(E105*P105,2)</f>
        <v>0</v>
      </c>
      <c r="R105" s="232" t="s">
        <v>246</v>
      </c>
      <c r="S105" s="232" t="s">
        <v>171</v>
      </c>
      <c r="T105" s="233" t="s">
        <v>171</v>
      </c>
      <c r="U105" s="219">
        <v>0.746</v>
      </c>
      <c r="V105" s="219">
        <f>ROUND(E105*U105,2)</f>
        <v>324.72000000000003</v>
      </c>
      <c r="W105" s="219"/>
      <c r="X105" s="219" t="s">
        <v>341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342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x14ac:dyDescent="0.25">
      <c r="A106" s="3"/>
      <c r="B106" s="4"/>
      <c r="C106" s="250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AE106">
        <v>15</v>
      </c>
      <c r="AF106">
        <v>21</v>
      </c>
      <c r="AG106" t="s">
        <v>147</v>
      </c>
    </row>
    <row r="107" spans="1:60" x14ac:dyDescent="0.25">
      <c r="A107" s="213"/>
      <c r="B107" s="214" t="s">
        <v>29</v>
      </c>
      <c r="C107" s="251"/>
      <c r="D107" s="215"/>
      <c r="E107" s="216"/>
      <c r="F107" s="216"/>
      <c r="G107" s="244">
        <f>G8+G19+G32+G38+G51+G54+G75+G78+G93+G96+G100</f>
        <v>0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AE107">
        <f>SUMIF(L7:L105,AE106,G7:G105)</f>
        <v>0</v>
      </c>
      <c r="AF107">
        <f>SUMIF(L7:L105,AF106,G7:G105)</f>
        <v>0</v>
      </c>
      <c r="AG107" t="s">
        <v>210</v>
      </c>
    </row>
    <row r="108" spans="1:60" x14ac:dyDescent="0.25">
      <c r="C108" s="252"/>
      <c r="D108" s="10"/>
      <c r="AG108" t="s">
        <v>212</v>
      </c>
    </row>
    <row r="109" spans="1:60" x14ac:dyDescent="0.25">
      <c r="D109" s="10"/>
    </row>
    <row r="110" spans="1:60" x14ac:dyDescent="0.25">
      <c r="D110" s="10"/>
    </row>
    <row r="111" spans="1:60" x14ac:dyDescent="0.25">
      <c r="D111" s="10"/>
    </row>
    <row r="112" spans="1:60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l0b1tTgqmjARBzyldo8xdjP4QghJSBU/g7uI/4plaRrljxsJHP1OM2+4qgkPzd23YC5omeOy5uY6K56Eh+PU1g==" saltValue="hjN3LkoW7lEfoaYcI3DEKg==" spinCount="100000" sheet="1"/>
  <mergeCells count="19">
    <mergeCell ref="C98:G98"/>
    <mergeCell ref="C44:G44"/>
    <mergeCell ref="C56:G56"/>
    <mergeCell ref="C60:G60"/>
    <mergeCell ref="C77:G77"/>
    <mergeCell ref="C80:G80"/>
    <mergeCell ref="C95:G95"/>
    <mergeCell ref="C21:G21"/>
    <mergeCell ref="C24:G24"/>
    <mergeCell ref="C29:G29"/>
    <mergeCell ref="C34:G34"/>
    <mergeCell ref="C36:G36"/>
    <mergeCell ref="C41:G41"/>
    <mergeCell ref="A1:G1"/>
    <mergeCell ref="C2:G2"/>
    <mergeCell ref="C3:G3"/>
    <mergeCell ref="C4:G4"/>
    <mergeCell ref="C10:G10"/>
    <mergeCell ref="C17:G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AB710-2B40-4DF5-BFFB-03203BE24D0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134</v>
      </c>
      <c r="B1" s="195"/>
      <c r="C1" s="195"/>
      <c r="D1" s="195"/>
      <c r="E1" s="195"/>
      <c r="F1" s="195"/>
      <c r="G1" s="195"/>
      <c r="AG1" t="s">
        <v>135</v>
      </c>
    </row>
    <row r="2" spans="1:60" ht="25.05" customHeight="1" x14ac:dyDescent="0.25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136</v>
      </c>
    </row>
    <row r="3" spans="1:60" ht="25.05" customHeight="1" x14ac:dyDescent="0.25">
      <c r="A3" s="196" t="s">
        <v>8</v>
      </c>
      <c r="B3" s="48" t="s">
        <v>64</v>
      </c>
      <c r="C3" s="199" t="s">
        <v>65</v>
      </c>
      <c r="D3" s="197"/>
      <c r="E3" s="197"/>
      <c r="F3" s="197"/>
      <c r="G3" s="198"/>
      <c r="AC3" s="175" t="s">
        <v>136</v>
      </c>
      <c r="AG3" t="s">
        <v>137</v>
      </c>
    </row>
    <row r="4" spans="1:60" ht="25.05" customHeight="1" x14ac:dyDescent="0.25">
      <c r="A4" s="200" t="s">
        <v>9</v>
      </c>
      <c r="B4" s="201" t="s">
        <v>69</v>
      </c>
      <c r="C4" s="202" t="s">
        <v>70</v>
      </c>
      <c r="D4" s="203"/>
      <c r="E4" s="203"/>
      <c r="F4" s="203"/>
      <c r="G4" s="204"/>
      <c r="AG4" t="s">
        <v>138</v>
      </c>
    </row>
    <row r="5" spans="1:60" x14ac:dyDescent="0.25">
      <c r="D5" s="10"/>
    </row>
    <row r="6" spans="1:60" ht="39.6" x14ac:dyDescent="0.25">
      <c r="A6" s="206" t="s">
        <v>139</v>
      </c>
      <c r="B6" s="208" t="s">
        <v>140</v>
      </c>
      <c r="C6" s="208" t="s">
        <v>141</v>
      </c>
      <c r="D6" s="207" t="s">
        <v>142</v>
      </c>
      <c r="E6" s="206" t="s">
        <v>143</v>
      </c>
      <c r="F6" s="205" t="s">
        <v>144</v>
      </c>
      <c r="G6" s="206" t="s">
        <v>29</v>
      </c>
      <c r="H6" s="209" t="s">
        <v>30</v>
      </c>
      <c r="I6" s="209" t="s">
        <v>145</v>
      </c>
      <c r="J6" s="209" t="s">
        <v>31</v>
      </c>
      <c r="K6" s="209" t="s">
        <v>146</v>
      </c>
      <c r="L6" s="209" t="s">
        <v>147</v>
      </c>
      <c r="M6" s="209" t="s">
        <v>148</v>
      </c>
      <c r="N6" s="209" t="s">
        <v>149</v>
      </c>
      <c r="O6" s="209" t="s">
        <v>150</v>
      </c>
      <c r="P6" s="209" t="s">
        <v>151</v>
      </c>
      <c r="Q6" s="209" t="s">
        <v>152</v>
      </c>
      <c r="R6" s="209" t="s">
        <v>153</v>
      </c>
      <c r="S6" s="209" t="s">
        <v>154</v>
      </c>
      <c r="T6" s="209" t="s">
        <v>155</v>
      </c>
      <c r="U6" s="209" t="s">
        <v>156</v>
      </c>
      <c r="V6" s="209" t="s">
        <v>157</v>
      </c>
      <c r="W6" s="209" t="s">
        <v>158</v>
      </c>
      <c r="X6" s="209" t="s">
        <v>159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1" t="s">
        <v>160</v>
      </c>
      <c r="B8" s="222" t="s">
        <v>82</v>
      </c>
      <c r="C8" s="245" t="s">
        <v>88</v>
      </c>
      <c r="D8" s="223"/>
      <c r="E8" s="224"/>
      <c r="F8" s="225"/>
      <c r="G8" s="225">
        <f>SUMIF(AG9:AG15,"&lt;&gt;NOR",G9:G15)</f>
        <v>0</v>
      </c>
      <c r="H8" s="225"/>
      <c r="I8" s="225">
        <f>SUM(I9:I15)</f>
        <v>0</v>
      </c>
      <c r="J8" s="225"/>
      <c r="K8" s="225">
        <f>SUM(K9:K15)</f>
        <v>0</v>
      </c>
      <c r="L8" s="225"/>
      <c r="M8" s="225">
        <f>SUM(M9:M15)</f>
        <v>0</v>
      </c>
      <c r="N8" s="225"/>
      <c r="O8" s="225">
        <f>SUM(O9:O15)</f>
        <v>0</v>
      </c>
      <c r="P8" s="225"/>
      <c r="Q8" s="225">
        <f>SUM(Q9:Q15)</f>
        <v>0</v>
      </c>
      <c r="R8" s="225"/>
      <c r="S8" s="225"/>
      <c r="T8" s="226"/>
      <c r="U8" s="220"/>
      <c r="V8" s="220">
        <f>SUM(V9:V15)</f>
        <v>10.27</v>
      </c>
      <c r="W8" s="220"/>
      <c r="X8" s="220"/>
      <c r="AG8" t="s">
        <v>161</v>
      </c>
    </row>
    <row r="9" spans="1:60" outlineLevel="1" x14ac:dyDescent="0.25">
      <c r="A9" s="227">
        <v>1</v>
      </c>
      <c r="B9" s="228" t="s">
        <v>437</v>
      </c>
      <c r="C9" s="247" t="s">
        <v>438</v>
      </c>
      <c r="D9" s="229" t="s">
        <v>215</v>
      </c>
      <c r="E9" s="230">
        <v>45.6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 t="s">
        <v>216</v>
      </c>
      <c r="S9" s="232" t="s">
        <v>171</v>
      </c>
      <c r="T9" s="233" t="s">
        <v>171</v>
      </c>
      <c r="U9" s="219">
        <v>0.2</v>
      </c>
      <c r="V9" s="219">
        <f>ROUND(E9*U9,2)</f>
        <v>9.1199999999999992</v>
      </c>
      <c r="W9" s="219"/>
      <c r="X9" s="219" t="s">
        <v>167</v>
      </c>
      <c r="Y9" s="210"/>
      <c r="Z9" s="210"/>
      <c r="AA9" s="210"/>
      <c r="AB9" s="210"/>
      <c r="AC9" s="210"/>
      <c r="AD9" s="210"/>
      <c r="AE9" s="210"/>
      <c r="AF9" s="210"/>
      <c r="AG9" s="210" t="s">
        <v>168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1" outlineLevel="1" x14ac:dyDescent="0.25">
      <c r="A10" s="217"/>
      <c r="B10" s="218"/>
      <c r="C10" s="256" t="s">
        <v>439</v>
      </c>
      <c r="D10" s="255"/>
      <c r="E10" s="255"/>
      <c r="F10" s="255"/>
      <c r="G10" s="255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218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2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17"/>
      <c r="B11" s="218"/>
      <c r="C11" s="257" t="s">
        <v>440</v>
      </c>
      <c r="D11" s="253"/>
      <c r="E11" s="254">
        <v>33.6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0"/>
      <c r="Z11" s="210"/>
      <c r="AA11" s="210"/>
      <c r="AB11" s="210"/>
      <c r="AC11" s="210"/>
      <c r="AD11" s="210"/>
      <c r="AE11" s="210"/>
      <c r="AF11" s="210"/>
      <c r="AG11" s="210" t="s">
        <v>222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57" t="s">
        <v>441</v>
      </c>
      <c r="D12" s="253"/>
      <c r="E12" s="254">
        <v>12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0"/>
      <c r="Z12" s="210"/>
      <c r="AA12" s="210"/>
      <c r="AB12" s="210"/>
      <c r="AC12" s="210"/>
      <c r="AD12" s="210"/>
      <c r="AE12" s="210"/>
      <c r="AF12" s="210"/>
      <c r="AG12" s="210" t="s">
        <v>222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7">
        <v>2</v>
      </c>
      <c r="B13" s="228" t="s">
        <v>442</v>
      </c>
      <c r="C13" s="247" t="s">
        <v>443</v>
      </c>
      <c r="D13" s="229" t="s">
        <v>215</v>
      </c>
      <c r="E13" s="230">
        <v>13.68</v>
      </c>
      <c r="F13" s="231"/>
      <c r="G13" s="232">
        <f>ROUND(E13*F13,2)</f>
        <v>0</v>
      </c>
      <c r="H13" s="231"/>
      <c r="I13" s="232">
        <f>ROUND(E13*H13,2)</f>
        <v>0</v>
      </c>
      <c r="J13" s="231"/>
      <c r="K13" s="232">
        <f>ROUND(E13*J13,2)</f>
        <v>0</v>
      </c>
      <c r="L13" s="232">
        <v>21</v>
      </c>
      <c r="M13" s="232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2" t="s">
        <v>216</v>
      </c>
      <c r="S13" s="232" t="s">
        <v>171</v>
      </c>
      <c r="T13" s="233" t="s">
        <v>171</v>
      </c>
      <c r="U13" s="219">
        <v>8.4000000000000005E-2</v>
      </c>
      <c r="V13" s="219">
        <f>ROUND(E13*U13,2)</f>
        <v>1.1499999999999999</v>
      </c>
      <c r="W13" s="219"/>
      <c r="X13" s="219" t="s">
        <v>167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168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1" outlineLevel="1" x14ac:dyDescent="0.25">
      <c r="A14" s="217"/>
      <c r="B14" s="218"/>
      <c r="C14" s="256" t="s">
        <v>439</v>
      </c>
      <c r="D14" s="255"/>
      <c r="E14" s="255"/>
      <c r="F14" s="255"/>
      <c r="G14" s="255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0"/>
      <c r="Z14" s="210"/>
      <c r="AA14" s="210"/>
      <c r="AB14" s="210"/>
      <c r="AC14" s="210"/>
      <c r="AD14" s="210"/>
      <c r="AE14" s="210"/>
      <c r="AF14" s="210"/>
      <c r="AG14" s="210" t="s">
        <v>218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42" t="str">
        <f>C14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17"/>
      <c r="B15" s="218"/>
      <c r="C15" s="257" t="s">
        <v>444</v>
      </c>
      <c r="D15" s="253"/>
      <c r="E15" s="254">
        <v>13.68</v>
      </c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0"/>
      <c r="Z15" s="210"/>
      <c r="AA15" s="210"/>
      <c r="AB15" s="210"/>
      <c r="AC15" s="210"/>
      <c r="AD15" s="210"/>
      <c r="AE15" s="210"/>
      <c r="AF15" s="210"/>
      <c r="AG15" s="210" t="s">
        <v>222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5">
      <c r="A16" s="221" t="s">
        <v>160</v>
      </c>
      <c r="B16" s="222" t="s">
        <v>93</v>
      </c>
      <c r="C16" s="245" t="s">
        <v>94</v>
      </c>
      <c r="D16" s="223"/>
      <c r="E16" s="224"/>
      <c r="F16" s="225"/>
      <c r="G16" s="225">
        <f>SUMIF(AG17:AG22,"&lt;&gt;NOR",G17:G22)</f>
        <v>0</v>
      </c>
      <c r="H16" s="225"/>
      <c r="I16" s="225">
        <f>SUM(I17:I22)</f>
        <v>0</v>
      </c>
      <c r="J16" s="225"/>
      <c r="K16" s="225">
        <f>SUM(K17:K22)</f>
        <v>0</v>
      </c>
      <c r="L16" s="225"/>
      <c r="M16" s="225">
        <f>SUM(M17:M22)</f>
        <v>0</v>
      </c>
      <c r="N16" s="225"/>
      <c r="O16" s="225">
        <f>SUM(O17:O22)</f>
        <v>0</v>
      </c>
      <c r="P16" s="225"/>
      <c r="Q16" s="225">
        <f>SUM(Q17:Q22)</f>
        <v>0</v>
      </c>
      <c r="R16" s="225"/>
      <c r="S16" s="225"/>
      <c r="T16" s="226"/>
      <c r="U16" s="220"/>
      <c r="V16" s="220">
        <f>SUM(V17:V22)</f>
        <v>16.23</v>
      </c>
      <c r="W16" s="220"/>
      <c r="X16" s="220"/>
      <c r="AG16" t="s">
        <v>161</v>
      </c>
    </row>
    <row r="17" spans="1:60" outlineLevel="1" x14ac:dyDescent="0.25">
      <c r="A17" s="227">
        <v>3</v>
      </c>
      <c r="B17" s="228" t="s">
        <v>223</v>
      </c>
      <c r="C17" s="247" t="s">
        <v>224</v>
      </c>
      <c r="D17" s="229" t="s">
        <v>215</v>
      </c>
      <c r="E17" s="230">
        <v>45.6</v>
      </c>
      <c r="F17" s="231"/>
      <c r="G17" s="232">
        <f>ROUND(E17*F17,2)</f>
        <v>0</v>
      </c>
      <c r="H17" s="231"/>
      <c r="I17" s="232">
        <f>ROUND(E17*H17,2)</f>
        <v>0</v>
      </c>
      <c r="J17" s="231"/>
      <c r="K17" s="232">
        <f>ROUND(E17*J17,2)</f>
        <v>0</v>
      </c>
      <c r="L17" s="232">
        <v>21</v>
      </c>
      <c r="M17" s="232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2" t="s">
        <v>216</v>
      </c>
      <c r="S17" s="232" t="s">
        <v>171</v>
      </c>
      <c r="T17" s="233" t="s">
        <v>171</v>
      </c>
      <c r="U17" s="219">
        <v>1.0999999999999999E-2</v>
      </c>
      <c r="V17" s="219">
        <f>ROUND(E17*U17,2)</f>
        <v>0.5</v>
      </c>
      <c r="W17" s="219"/>
      <c r="X17" s="219" t="s">
        <v>167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335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17"/>
      <c r="B18" s="218"/>
      <c r="C18" s="256" t="s">
        <v>445</v>
      </c>
      <c r="D18" s="255"/>
      <c r="E18" s="255"/>
      <c r="F18" s="255"/>
      <c r="G18" s="255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0"/>
      <c r="Z18" s="210"/>
      <c r="AA18" s="210"/>
      <c r="AB18" s="210"/>
      <c r="AC18" s="210"/>
      <c r="AD18" s="210"/>
      <c r="AE18" s="210"/>
      <c r="AF18" s="210"/>
      <c r="AG18" s="210" t="s">
        <v>218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30.6" outlineLevel="1" x14ac:dyDescent="0.25">
      <c r="A19" s="227">
        <v>4</v>
      </c>
      <c r="B19" s="228" t="s">
        <v>226</v>
      </c>
      <c r="C19" s="247" t="s">
        <v>227</v>
      </c>
      <c r="D19" s="229" t="s">
        <v>215</v>
      </c>
      <c r="E19" s="230">
        <v>45.6</v>
      </c>
      <c r="F19" s="231"/>
      <c r="G19" s="232">
        <f>ROUND(E19*F19,2)</f>
        <v>0</v>
      </c>
      <c r="H19" s="231"/>
      <c r="I19" s="232">
        <f>ROUND(E19*H19,2)</f>
        <v>0</v>
      </c>
      <c r="J19" s="231"/>
      <c r="K19" s="232">
        <f>ROUND(E19*J19,2)</f>
        <v>0</v>
      </c>
      <c r="L19" s="232">
        <v>21</v>
      </c>
      <c r="M19" s="232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2" t="s">
        <v>216</v>
      </c>
      <c r="S19" s="232" t="s">
        <v>171</v>
      </c>
      <c r="T19" s="233" t="s">
        <v>171</v>
      </c>
      <c r="U19" s="219">
        <v>0</v>
      </c>
      <c r="V19" s="219">
        <f>ROUND(E19*U19,2)</f>
        <v>0</v>
      </c>
      <c r="W19" s="219"/>
      <c r="X19" s="219" t="s">
        <v>167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335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/>
      <c r="B20" s="218"/>
      <c r="C20" s="256" t="s">
        <v>445</v>
      </c>
      <c r="D20" s="255"/>
      <c r="E20" s="255"/>
      <c r="F20" s="255"/>
      <c r="G20" s="255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0"/>
      <c r="Z20" s="210"/>
      <c r="AA20" s="210"/>
      <c r="AB20" s="210"/>
      <c r="AC20" s="210"/>
      <c r="AD20" s="210"/>
      <c r="AE20" s="210"/>
      <c r="AF20" s="210"/>
      <c r="AG20" s="210" t="s">
        <v>218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34">
        <v>5</v>
      </c>
      <c r="B21" s="235" t="s">
        <v>229</v>
      </c>
      <c r="C21" s="246" t="s">
        <v>230</v>
      </c>
      <c r="D21" s="236" t="s">
        <v>215</v>
      </c>
      <c r="E21" s="237">
        <v>45.6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39" t="s">
        <v>216</v>
      </c>
      <c r="S21" s="239" t="s">
        <v>171</v>
      </c>
      <c r="T21" s="240" t="s">
        <v>171</v>
      </c>
      <c r="U21" s="219">
        <v>0</v>
      </c>
      <c r="V21" s="219">
        <f>ROUND(E21*U21,2)</f>
        <v>0</v>
      </c>
      <c r="W21" s="219"/>
      <c r="X21" s="219" t="s">
        <v>167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446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34">
        <v>6</v>
      </c>
      <c r="B22" s="235" t="s">
        <v>447</v>
      </c>
      <c r="C22" s="246" t="s">
        <v>448</v>
      </c>
      <c r="D22" s="236" t="s">
        <v>215</v>
      </c>
      <c r="E22" s="237">
        <v>45.6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39"/>
      <c r="S22" s="239" t="s">
        <v>171</v>
      </c>
      <c r="T22" s="240" t="s">
        <v>171</v>
      </c>
      <c r="U22" s="219">
        <v>0.34499999999999997</v>
      </c>
      <c r="V22" s="219">
        <f>ROUND(E22*U22,2)</f>
        <v>15.73</v>
      </c>
      <c r="W22" s="219"/>
      <c r="X22" s="219" t="s">
        <v>167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446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5">
      <c r="A23" s="221" t="s">
        <v>160</v>
      </c>
      <c r="B23" s="222" t="s">
        <v>95</v>
      </c>
      <c r="C23" s="245" t="s">
        <v>96</v>
      </c>
      <c r="D23" s="223"/>
      <c r="E23" s="224"/>
      <c r="F23" s="225"/>
      <c r="G23" s="225">
        <f>SUMIF(AG24:AG36,"&lt;&gt;NOR",G24:G36)</f>
        <v>0</v>
      </c>
      <c r="H23" s="225"/>
      <c r="I23" s="225">
        <f>SUM(I24:I36)</f>
        <v>0</v>
      </c>
      <c r="J23" s="225"/>
      <c r="K23" s="225">
        <f>SUM(K24:K36)</f>
        <v>0</v>
      </c>
      <c r="L23" s="225"/>
      <c r="M23" s="225">
        <f>SUM(M24:M36)</f>
        <v>0</v>
      </c>
      <c r="N23" s="225"/>
      <c r="O23" s="225">
        <f>SUM(O24:O36)</f>
        <v>53.95</v>
      </c>
      <c r="P23" s="225"/>
      <c r="Q23" s="225">
        <f>SUM(Q24:Q36)</f>
        <v>0</v>
      </c>
      <c r="R23" s="225"/>
      <c r="S23" s="225"/>
      <c r="T23" s="226"/>
      <c r="U23" s="220"/>
      <c r="V23" s="220">
        <f>SUM(V24:V36)</f>
        <v>19.52</v>
      </c>
      <c r="W23" s="220"/>
      <c r="X23" s="220"/>
      <c r="AG23" t="s">
        <v>161</v>
      </c>
    </row>
    <row r="24" spans="1:60" outlineLevel="1" x14ac:dyDescent="0.25">
      <c r="A24" s="227">
        <v>7</v>
      </c>
      <c r="B24" s="228" t="s">
        <v>449</v>
      </c>
      <c r="C24" s="247" t="s">
        <v>450</v>
      </c>
      <c r="D24" s="229" t="s">
        <v>215</v>
      </c>
      <c r="E24" s="230">
        <v>21.132000000000001</v>
      </c>
      <c r="F24" s="231"/>
      <c r="G24" s="232">
        <f>ROUND(E24*F24,2)</f>
        <v>0</v>
      </c>
      <c r="H24" s="231"/>
      <c r="I24" s="232">
        <f>ROUND(E24*H24,2)</f>
        <v>0</v>
      </c>
      <c r="J24" s="231"/>
      <c r="K24" s="232">
        <f>ROUND(E24*J24,2)</f>
        <v>0</v>
      </c>
      <c r="L24" s="232">
        <v>21</v>
      </c>
      <c r="M24" s="232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2" t="s">
        <v>216</v>
      </c>
      <c r="S24" s="232" t="s">
        <v>171</v>
      </c>
      <c r="T24" s="233" t="s">
        <v>171</v>
      </c>
      <c r="U24" s="219">
        <v>0.20200000000000001</v>
      </c>
      <c r="V24" s="219">
        <f>ROUND(E24*U24,2)</f>
        <v>4.2699999999999996</v>
      </c>
      <c r="W24" s="219"/>
      <c r="X24" s="219" t="s">
        <v>167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168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17"/>
      <c r="B25" s="218"/>
      <c r="C25" s="256" t="s">
        <v>451</v>
      </c>
      <c r="D25" s="255"/>
      <c r="E25" s="255"/>
      <c r="F25" s="255"/>
      <c r="G25" s="255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0"/>
      <c r="Z25" s="210"/>
      <c r="AA25" s="210"/>
      <c r="AB25" s="210"/>
      <c r="AC25" s="210"/>
      <c r="AD25" s="210"/>
      <c r="AE25" s="210"/>
      <c r="AF25" s="210"/>
      <c r="AG25" s="210" t="s">
        <v>218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17"/>
      <c r="B26" s="218"/>
      <c r="C26" s="249" t="s">
        <v>452</v>
      </c>
      <c r="D26" s="243"/>
      <c r="E26" s="243"/>
      <c r="F26" s="243"/>
      <c r="G26" s="243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0"/>
      <c r="Z26" s="210"/>
      <c r="AA26" s="210"/>
      <c r="AB26" s="210"/>
      <c r="AC26" s="210"/>
      <c r="AD26" s="210"/>
      <c r="AE26" s="210"/>
      <c r="AF26" s="210"/>
      <c r="AG26" s="210" t="s">
        <v>174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57" t="s">
        <v>440</v>
      </c>
      <c r="D27" s="253"/>
      <c r="E27" s="254">
        <v>33.6</v>
      </c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0"/>
      <c r="Z27" s="210"/>
      <c r="AA27" s="210"/>
      <c r="AB27" s="210"/>
      <c r="AC27" s="210"/>
      <c r="AD27" s="210"/>
      <c r="AE27" s="210"/>
      <c r="AF27" s="210"/>
      <c r="AG27" s="210" t="s">
        <v>222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17"/>
      <c r="B28" s="218"/>
      <c r="C28" s="257" t="s">
        <v>453</v>
      </c>
      <c r="D28" s="253"/>
      <c r="E28" s="254">
        <v>-9.6120000000000001</v>
      </c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0"/>
      <c r="Z28" s="210"/>
      <c r="AA28" s="210"/>
      <c r="AB28" s="210"/>
      <c r="AC28" s="210"/>
      <c r="AD28" s="210"/>
      <c r="AE28" s="210"/>
      <c r="AF28" s="210"/>
      <c r="AG28" s="210" t="s">
        <v>222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17"/>
      <c r="B29" s="218"/>
      <c r="C29" s="257" t="s">
        <v>454</v>
      </c>
      <c r="D29" s="253"/>
      <c r="E29" s="254">
        <v>-2.8559999999999999</v>
      </c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0"/>
      <c r="Z29" s="210"/>
      <c r="AA29" s="210"/>
      <c r="AB29" s="210"/>
      <c r="AC29" s="210"/>
      <c r="AD29" s="210"/>
      <c r="AE29" s="210"/>
      <c r="AF29" s="210"/>
      <c r="AG29" s="210" t="s">
        <v>222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>
        <v>8</v>
      </c>
      <c r="B30" s="228" t="s">
        <v>455</v>
      </c>
      <c r="C30" s="247" t="s">
        <v>456</v>
      </c>
      <c r="D30" s="229" t="s">
        <v>215</v>
      </c>
      <c r="E30" s="230">
        <v>9.6120000000000001</v>
      </c>
      <c r="F30" s="231"/>
      <c r="G30" s="232">
        <f>ROUND(E30*F30,2)</f>
        <v>0</v>
      </c>
      <c r="H30" s="231"/>
      <c r="I30" s="232">
        <f>ROUND(E30*H30,2)</f>
        <v>0</v>
      </c>
      <c r="J30" s="231"/>
      <c r="K30" s="232">
        <f>ROUND(E30*J30,2)</f>
        <v>0</v>
      </c>
      <c r="L30" s="232">
        <v>21</v>
      </c>
      <c r="M30" s="232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2" t="s">
        <v>216</v>
      </c>
      <c r="S30" s="232" t="s">
        <v>171</v>
      </c>
      <c r="T30" s="233" t="s">
        <v>171</v>
      </c>
      <c r="U30" s="219">
        <v>1.587</v>
      </c>
      <c r="V30" s="219">
        <f>ROUND(E30*U30,2)</f>
        <v>15.25</v>
      </c>
      <c r="W30" s="219"/>
      <c r="X30" s="219" t="s">
        <v>167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168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1" outlineLevel="1" x14ac:dyDescent="0.25">
      <c r="A31" s="217"/>
      <c r="B31" s="218"/>
      <c r="C31" s="256" t="s">
        <v>457</v>
      </c>
      <c r="D31" s="255"/>
      <c r="E31" s="255"/>
      <c r="F31" s="255"/>
      <c r="G31" s="255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0"/>
      <c r="Z31" s="210"/>
      <c r="AA31" s="210"/>
      <c r="AB31" s="210"/>
      <c r="AC31" s="210"/>
      <c r="AD31" s="210"/>
      <c r="AE31" s="210"/>
      <c r="AF31" s="210"/>
      <c r="AG31" s="210" t="s">
        <v>218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42" t="str">
        <f>C31</f>
        <v>sypaninou z vhodných hornin tř. 1 - 4 nebo materiálem připraveným podél výkopu ve vzdálenosti do 3 m od jeho kraje, pro jakoukoliv hloubku výkopu a jakoukoliv míru zhutnění,</v>
      </c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57" t="s">
        <v>458</v>
      </c>
      <c r="D32" s="253"/>
      <c r="E32" s="254">
        <v>9.6120000000000001</v>
      </c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0"/>
      <c r="Z32" s="210"/>
      <c r="AA32" s="210"/>
      <c r="AB32" s="210"/>
      <c r="AC32" s="210"/>
      <c r="AD32" s="210"/>
      <c r="AE32" s="210"/>
      <c r="AF32" s="210"/>
      <c r="AG32" s="210" t="s">
        <v>222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>
        <v>9</v>
      </c>
      <c r="B33" s="228" t="s">
        <v>459</v>
      </c>
      <c r="C33" s="247" t="s">
        <v>460</v>
      </c>
      <c r="D33" s="229" t="s">
        <v>254</v>
      </c>
      <c r="E33" s="230">
        <v>15.53299</v>
      </c>
      <c r="F33" s="231"/>
      <c r="G33" s="232">
        <f>ROUND(E33*F33,2)</f>
        <v>0</v>
      </c>
      <c r="H33" s="231"/>
      <c r="I33" s="232">
        <f>ROUND(E33*H33,2)</f>
        <v>0</v>
      </c>
      <c r="J33" s="231"/>
      <c r="K33" s="232">
        <f>ROUND(E33*J33,2)</f>
        <v>0</v>
      </c>
      <c r="L33" s="232">
        <v>21</v>
      </c>
      <c r="M33" s="232">
        <f>G33*(1+L33/100)</f>
        <v>0</v>
      </c>
      <c r="N33" s="232">
        <v>1</v>
      </c>
      <c r="O33" s="232">
        <f>ROUND(E33*N33,2)</f>
        <v>15.53</v>
      </c>
      <c r="P33" s="232">
        <v>0</v>
      </c>
      <c r="Q33" s="232">
        <f>ROUND(E33*P33,2)</f>
        <v>0</v>
      </c>
      <c r="R33" s="232" t="s">
        <v>294</v>
      </c>
      <c r="S33" s="232" t="s">
        <v>171</v>
      </c>
      <c r="T33" s="233" t="s">
        <v>171</v>
      </c>
      <c r="U33" s="219">
        <v>0</v>
      </c>
      <c r="V33" s="219">
        <f>ROUND(E33*U33,2)</f>
        <v>0</v>
      </c>
      <c r="W33" s="219"/>
      <c r="X33" s="219" t="s">
        <v>295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296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17"/>
      <c r="B34" s="218"/>
      <c r="C34" s="257" t="s">
        <v>461</v>
      </c>
      <c r="D34" s="253"/>
      <c r="E34" s="254">
        <v>15.53299</v>
      </c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0"/>
      <c r="Z34" s="210"/>
      <c r="AA34" s="210"/>
      <c r="AB34" s="210"/>
      <c r="AC34" s="210"/>
      <c r="AD34" s="210"/>
      <c r="AE34" s="210"/>
      <c r="AF34" s="210"/>
      <c r="AG34" s="210" t="s">
        <v>222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>
        <v>10</v>
      </c>
      <c r="B35" s="228" t="s">
        <v>462</v>
      </c>
      <c r="C35" s="247" t="s">
        <v>463</v>
      </c>
      <c r="D35" s="229" t="s">
        <v>254</v>
      </c>
      <c r="E35" s="230">
        <v>38.41798</v>
      </c>
      <c r="F35" s="231"/>
      <c r="G35" s="232">
        <f>ROUND(E35*F35,2)</f>
        <v>0</v>
      </c>
      <c r="H35" s="231"/>
      <c r="I35" s="232">
        <f>ROUND(E35*H35,2)</f>
        <v>0</v>
      </c>
      <c r="J35" s="231"/>
      <c r="K35" s="232">
        <f>ROUND(E35*J35,2)</f>
        <v>0</v>
      </c>
      <c r="L35" s="232">
        <v>21</v>
      </c>
      <c r="M35" s="232">
        <f>G35*(1+L35/100)</f>
        <v>0</v>
      </c>
      <c r="N35" s="232">
        <v>1</v>
      </c>
      <c r="O35" s="232">
        <f>ROUND(E35*N35,2)</f>
        <v>38.42</v>
      </c>
      <c r="P35" s="232">
        <v>0</v>
      </c>
      <c r="Q35" s="232">
        <f>ROUND(E35*P35,2)</f>
        <v>0</v>
      </c>
      <c r="R35" s="232" t="s">
        <v>294</v>
      </c>
      <c r="S35" s="232" t="s">
        <v>171</v>
      </c>
      <c r="T35" s="233" t="s">
        <v>171</v>
      </c>
      <c r="U35" s="219">
        <v>0</v>
      </c>
      <c r="V35" s="219">
        <f>ROUND(E35*U35,2)</f>
        <v>0</v>
      </c>
      <c r="W35" s="219"/>
      <c r="X35" s="219" t="s">
        <v>295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296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17"/>
      <c r="B36" s="218"/>
      <c r="C36" s="257" t="s">
        <v>464</v>
      </c>
      <c r="D36" s="253"/>
      <c r="E36" s="254">
        <v>38.41798</v>
      </c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0"/>
      <c r="Z36" s="210"/>
      <c r="AA36" s="210"/>
      <c r="AB36" s="210"/>
      <c r="AC36" s="210"/>
      <c r="AD36" s="210"/>
      <c r="AE36" s="210"/>
      <c r="AF36" s="210"/>
      <c r="AG36" s="210" t="s">
        <v>222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5">
      <c r="A37" s="221" t="s">
        <v>160</v>
      </c>
      <c r="B37" s="222" t="s">
        <v>103</v>
      </c>
      <c r="C37" s="245" t="s">
        <v>104</v>
      </c>
      <c r="D37" s="223"/>
      <c r="E37" s="224"/>
      <c r="F37" s="225"/>
      <c r="G37" s="225">
        <f>SUMIF(AG38:AG43,"&lt;&gt;NOR",G38:G43)</f>
        <v>0</v>
      </c>
      <c r="H37" s="225"/>
      <c r="I37" s="225">
        <f>SUM(I38:I43)</f>
        <v>0</v>
      </c>
      <c r="J37" s="225"/>
      <c r="K37" s="225">
        <f>SUM(K38:K43)</f>
        <v>0</v>
      </c>
      <c r="L37" s="225"/>
      <c r="M37" s="225">
        <f>SUM(M38:M43)</f>
        <v>0</v>
      </c>
      <c r="N37" s="225"/>
      <c r="O37" s="225">
        <f>SUM(O38:O43)</f>
        <v>13.58</v>
      </c>
      <c r="P37" s="225"/>
      <c r="Q37" s="225">
        <f>SUM(Q38:Q43)</f>
        <v>0</v>
      </c>
      <c r="R37" s="225"/>
      <c r="S37" s="225"/>
      <c r="T37" s="226"/>
      <c r="U37" s="220"/>
      <c r="V37" s="220">
        <f>SUM(V38:V43)</f>
        <v>11.09</v>
      </c>
      <c r="W37" s="220"/>
      <c r="X37" s="220"/>
      <c r="AG37" t="s">
        <v>161</v>
      </c>
    </row>
    <row r="38" spans="1:60" outlineLevel="1" x14ac:dyDescent="0.25">
      <c r="A38" s="227">
        <v>11</v>
      </c>
      <c r="B38" s="228" t="s">
        <v>465</v>
      </c>
      <c r="C38" s="247" t="s">
        <v>466</v>
      </c>
      <c r="D38" s="229" t="s">
        <v>215</v>
      </c>
      <c r="E38" s="230">
        <v>4.8</v>
      </c>
      <c r="F38" s="231"/>
      <c r="G38" s="232">
        <f>ROUND(E38*F38,2)</f>
        <v>0</v>
      </c>
      <c r="H38" s="231"/>
      <c r="I38" s="232">
        <f>ROUND(E38*H38,2)</f>
        <v>0</v>
      </c>
      <c r="J38" s="231"/>
      <c r="K38" s="232">
        <f>ROUND(E38*J38,2)</f>
        <v>0</v>
      </c>
      <c r="L38" s="232">
        <v>21</v>
      </c>
      <c r="M38" s="232">
        <f>G38*(1+L38/100)</f>
        <v>0</v>
      </c>
      <c r="N38" s="232">
        <v>1.7034</v>
      </c>
      <c r="O38" s="232">
        <f>ROUND(E38*N38,2)</f>
        <v>8.18</v>
      </c>
      <c r="P38" s="232">
        <v>0</v>
      </c>
      <c r="Q38" s="232">
        <f>ROUND(E38*P38,2)</f>
        <v>0</v>
      </c>
      <c r="R38" s="232" t="s">
        <v>288</v>
      </c>
      <c r="S38" s="232" t="s">
        <v>171</v>
      </c>
      <c r="T38" s="233" t="s">
        <v>171</v>
      </c>
      <c r="U38" s="219">
        <v>1.3029999999999999</v>
      </c>
      <c r="V38" s="219">
        <f>ROUND(E38*U38,2)</f>
        <v>6.25</v>
      </c>
      <c r="W38" s="219"/>
      <c r="X38" s="219" t="s">
        <v>167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168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17"/>
      <c r="B39" s="218"/>
      <c r="C39" s="256" t="s">
        <v>467</v>
      </c>
      <c r="D39" s="255"/>
      <c r="E39" s="255"/>
      <c r="F39" s="255"/>
      <c r="G39" s="255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0"/>
      <c r="Z39" s="210"/>
      <c r="AA39" s="210"/>
      <c r="AB39" s="210"/>
      <c r="AC39" s="210"/>
      <c r="AD39" s="210"/>
      <c r="AE39" s="210"/>
      <c r="AF39" s="210"/>
      <c r="AG39" s="210" t="s">
        <v>218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17"/>
      <c r="B40" s="218"/>
      <c r="C40" s="257" t="s">
        <v>468</v>
      </c>
      <c r="D40" s="253"/>
      <c r="E40" s="254">
        <v>4.8</v>
      </c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0"/>
      <c r="Z40" s="210"/>
      <c r="AA40" s="210"/>
      <c r="AB40" s="210"/>
      <c r="AC40" s="210"/>
      <c r="AD40" s="210"/>
      <c r="AE40" s="210"/>
      <c r="AF40" s="210"/>
      <c r="AG40" s="210" t="s">
        <v>222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7">
        <v>12</v>
      </c>
      <c r="B41" s="228" t="s">
        <v>469</v>
      </c>
      <c r="C41" s="247" t="s">
        <v>470</v>
      </c>
      <c r="D41" s="229" t="s">
        <v>215</v>
      </c>
      <c r="E41" s="230">
        <v>2.8559999999999999</v>
      </c>
      <c r="F41" s="231"/>
      <c r="G41" s="232">
        <f>ROUND(E41*F41,2)</f>
        <v>0</v>
      </c>
      <c r="H41" s="231"/>
      <c r="I41" s="232">
        <f>ROUND(E41*H41,2)</f>
        <v>0</v>
      </c>
      <c r="J41" s="231"/>
      <c r="K41" s="232">
        <f>ROUND(E41*J41,2)</f>
        <v>0</v>
      </c>
      <c r="L41" s="232">
        <v>21</v>
      </c>
      <c r="M41" s="232">
        <f>G41*(1+L41/100)</f>
        <v>0</v>
      </c>
      <c r="N41" s="232">
        <v>1.8907700000000001</v>
      </c>
      <c r="O41" s="232">
        <f>ROUND(E41*N41,2)</f>
        <v>5.4</v>
      </c>
      <c r="P41" s="232">
        <v>0</v>
      </c>
      <c r="Q41" s="232">
        <f>ROUND(E41*P41,2)</f>
        <v>0</v>
      </c>
      <c r="R41" s="232" t="s">
        <v>288</v>
      </c>
      <c r="S41" s="232" t="s">
        <v>171</v>
      </c>
      <c r="T41" s="233" t="s">
        <v>171</v>
      </c>
      <c r="U41" s="219">
        <v>1.6950000000000001</v>
      </c>
      <c r="V41" s="219">
        <f>ROUND(E41*U41,2)</f>
        <v>4.84</v>
      </c>
      <c r="W41" s="219"/>
      <c r="X41" s="219" t="s">
        <v>167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168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17"/>
      <c r="B42" s="218"/>
      <c r="C42" s="256" t="s">
        <v>467</v>
      </c>
      <c r="D42" s="255"/>
      <c r="E42" s="255"/>
      <c r="F42" s="255"/>
      <c r="G42" s="255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0"/>
      <c r="Z42" s="210"/>
      <c r="AA42" s="210"/>
      <c r="AB42" s="210"/>
      <c r="AC42" s="210"/>
      <c r="AD42" s="210"/>
      <c r="AE42" s="210"/>
      <c r="AF42" s="210"/>
      <c r="AG42" s="210" t="s">
        <v>218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17"/>
      <c r="B43" s="218"/>
      <c r="C43" s="257" t="s">
        <v>471</v>
      </c>
      <c r="D43" s="253"/>
      <c r="E43" s="254">
        <v>2.8559999999999999</v>
      </c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0"/>
      <c r="Z43" s="210"/>
      <c r="AA43" s="210"/>
      <c r="AB43" s="210"/>
      <c r="AC43" s="210"/>
      <c r="AD43" s="210"/>
      <c r="AE43" s="210"/>
      <c r="AF43" s="210"/>
      <c r="AG43" s="210" t="s">
        <v>222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5">
      <c r="A44" s="221" t="s">
        <v>160</v>
      </c>
      <c r="B44" s="222" t="s">
        <v>115</v>
      </c>
      <c r="C44" s="245" t="s">
        <v>116</v>
      </c>
      <c r="D44" s="223"/>
      <c r="E44" s="224"/>
      <c r="F44" s="225"/>
      <c r="G44" s="225">
        <f>SUMIF(AG45:AG52,"&lt;&gt;NOR",G45:G52)</f>
        <v>0</v>
      </c>
      <c r="H44" s="225"/>
      <c r="I44" s="225">
        <f>SUM(I45:I52)</f>
        <v>0</v>
      </c>
      <c r="J44" s="225"/>
      <c r="K44" s="225">
        <f>SUM(K45:K52)</f>
        <v>0</v>
      </c>
      <c r="L44" s="225"/>
      <c r="M44" s="225">
        <f>SUM(M45:M52)</f>
        <v>0</v>
      </c>
      <c r="N44" s="225"/>
      <c r="O44" s="225">
        <f>SUM(O45:O52)</f>
        <v>0.15</v>
      </c>
      <c r="P44" s="225"/>
      <c r="Q44" s="225">
        <f>SUM(Q45:Q52)</f>
        <v>0</v>
      </c>
      <c r="R44" s="225"/>
      <c r="S44" s="225"/>
      <c r="T44" s="226"/>
      <c r="U44" s="220"/>
      <c r="V44" s="220">
        <f>SUM(V45:V52)</f>
        <v>4.4000000000000004</v>
      </c>
      <c r="W44" s="220"/>
      <c r="X44" s="220"/>
      <c r="AG44" t="s">
        <v>161</v>
      </c>
    </row>
    <row r="45" spans="1:60" outlineLevel="1" x14ac:dyDescent="0.25">
      <c r="A45" s="227">
        <v>13</v>
      </c>
      <c r="B45" s="228" t="s">
        <v>472</v>
      </c>
      <c r="C45" s="247" t="s">
        <v>473</v>
      </c>
      <c r="D45" s="229" t="s">
        <v>237</v>
      </c>
      <c r="E45" s="230">
        <v>24</v>
      </c>
      <c r="F45" s="231"/>
      <c r="G45" s="232">
        <f>ROUND(E45*F45,2)</f>
        <v>0</v>
      </c>
      <c r="H45" s="231"/>
      <c r="I45" s="232">
        <f>ROUND(E45*H45,2)</f>
        <v>0</v>
      </c>
      <c r="J45" s="231"/>
      <c r="K45" s="232">
        <f>ROUND(E45*J45,2)</f>
        <v>0</v>
      </c>
      <c r="L45" s="232">
        <v>21</v>
      </c>
      <c r="M45" s="232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2" t="s">
        <v>288</v>
      </c>
      <c r="S45" s="232" t="s">
        <v>171</v>
      </c>
      <c r="T45" s="233" t="s">
        <v>171</v>
      </c>
      <c r="U45" s="219">
        <v>6.6000000000000003E-2</v>
      </c>
      <c r="V45" s="219">
        <f>ROUND(E45*U45,2)</f>
        <v>1.58</v>
      </c>
      <c r="W45" s="219"/>
      <c r="X45" s="219" t="s">
        <v>167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168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17"/>
      <c r="B46" s="218"/>
      <c r="C46" s="256" t="s">
        <v>474</v>
      </c>
      <c r="D46" s="255"/>
      <c r="E46" s="255"/>
      <c r="F46" s="255"/>
      <c r="G46" s="255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0"/>
      <c r="Z46" s="210"/>
      <c r="AA46" s="210"/>
      <c r="AB46" s="210"/>
      <c r="AC46" s="210"/>
      <c r="AD46" s="210"/>
      <c r="AE46" s="210"/>
      <c r="AF46" s="210"/>
      <c r="AG46" s="210" t="s">
        <v>218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0.399999999999999" outlineLevel="1" x14ac:dyDescent="0.25">
      <c r="A47" s="227">
        <v>14</v>
      </c>
      <c r="B47" s="228" t="s">
        <v>475</v>
      </c>
      <c r="C47" s="247" t="s">
        <v>476</v>
      </c>
      <c r="D47" s="229" t="s">
        <v>291</v>
      </c>
      <c r="E47" s="230">
        <v>16</v>
      </c>
      <c r="F47" s="231"/>
      <c r="G47" s="232">
        <f>ROUND(E47*F47,2)</f>
        <v>0</v>
      </c>
      <c r="H47" s="231"/>
      <c r="I47" s="232">
        <f>ROUND(E47*H47,2)</f>
        <v>0</v>
      </c>
      <c r="J47" s="231"/>
      <c r="K47" s="232">
        <f>ROUND(E47*J47,2)</f>
        <v>0</v>
      </c>
      <c r="L47" s="232">
        <v>21</v>
      </c>
      <c r="M47" s="232">
        <f>G47*(1+L47/100)</f>
        <v>0</v>
      </c>
      <c r="N47" s="232">
        <v>1.0000000000000001E-5</v>
      </c>
      <c r="O47" s="232">
        <f>ROUND(E47*N47,2)</f>
        <v>0</v>
      </c>
      <c r="P47" s="232">
        <v>0</v>
      </c>
      <c r="Q47" s="232">
        <f>ROUND(E47*P47,2)</f>
        <v>0</v>
      </c>
      <c r="R47" s="232" t="s">
        <v>288</v>
      </c>
      <c r="S47" s="232" t="s">
        <v>171</v>
      </c>
      <c r="T47" s="233" t="s">
        <v>171</v>
      </c>
      <c r="U47" s="219">
        <v>0.17599999999999999</v>
      </c>
      <c r="V47" s="219">
        <f>ROUND(E47*U47,2)</f>
        <v>2.82</v>
      </c>
      <c r="W47" s="219"/>
      <c r="X47" s="219" t="s">
        <v>167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168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17"/>
      <c r="B48" s="218"/>
      <c r="C48" s="256" t="s">
        <v>467</v>
      </c>
      <c r="D48" s="255"/>
      <c r="E48" s="255"/>
      <c r="F48" s="255"/>
      <c r="G48" s="255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0"/>
      <c r="Z48" s="210"/>
      <c r="AA48" s="210"/>
      <c r="AB48" s="210"/>
      <c r="AC48" s="210"/>
      <c r="AD48" s="210"/>
      <c r="AE48" s="210"/>
      <c r="AF48" s="210"/>
      <c r="AG48" s="210" t="s">
        <v>218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27">
        <v>15</v>
      </c>
      <c r="B49" s="228" t="s">
        <v>477</v>
      </c>
      <c r="C49" s="247" t="s">
        <v>478</v>
      </c>
      <c r="D49" s="229" t="s">
        <v>291</v>
      </c>
      <c r="E49" s="230">
        <v>24.72</v>
      </c>
      <c r="F49" s="231"/>
      <c r="G49" s="232">
        <f>ROUND(E49*F49,2)</f>
        <v>0</v>
      </c>
      <c r="H49" s="231"/>
      <c r="I49" s="232">
        <f>ROUND(E49*H49,2)</f>
        <v>0</v>
      </c>
      <c r="J49" s="231"/>
      <c r="K49" s="232">
        <f>ROUND(E49*J49,2)</f>
        <v>0</v>
      </c>
      <c r="L49" s="232">
        <v>21</v>
      </c>
      <c r="M49" s="232">
        <f>G49*(1+L49/100)</f>
        <v>0</v>
      </c>
      <c r="N49" s="232">
        <v>5.1000000000000004E-3</v>
      </c>
      <c r="O49" s="232">
        <f>ROUND(E49*N49,2)</f>
        <v>0.13</v>
      </c>
      <c r="P49" s="232">
        <v>0</v>
      </c>
      <c r="Q49" s="232">
        <f>ROUND(E49*P49,2)</f>
        <v>0</v>
      </c>
      <c r="R49" s="232" t="s">
        <v>294</v>
      </c>
      <c r="S49" s="232" t="s">
        <v>171</v>
      </c>
      <c r="T49" s="233" t="s">
        <v>171</v>
      </c>
      <c r="U49" s="219">
        <v>0</v>
      </c>
      <c r="V49" s="219">
        <f>ROUND(E49*U49,2)</f>
        <v>0</v>
      </c>
      <c r="W49" s="219"/>
      <c r="X49" s="219" t="s">
        <v>295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296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17"/>
      <c r="B50" s="218"/>
      <c r="C50" s="257" t="s">
        <v>479</v>
      </c>
      <c r="D50" s="253"/>
      <c r="E50" s="254">
        <v>24.72</v>
      </c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0"/>
      <c r="Z50" s="210"/>
      <c r="AA50" s="210"/>
      <c r="AB50" s="210"/>
      <c r="AC50" s="210"/>
      <c r="AD50" s="210"/>
      <c r="AE50" s="210"/>
      <c r="AF50" s="210"/>
      <c r="AG50" s="210" t="s">
        <v>222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>
        <v>16</v>
      </c>
      <c r="B51" s="228" t="s">
        <v>480</v>
      </c>
      <c r="C51" s="247" t="s">
        <v>481</v>
      </c>
      <c r="D51" s="229" t="s">
        <v>291</v>
      </c>
      <c r="E51" s="230">
        <v>16.239999999999998</v>
      </c>
      <c r="F51" s="231"/>
      <c r="G51" s="232">
        <f>ROUND(E51*F51,2)</f>
        <v>0</v>
      </c>
      <c r="H51" s="231"/>
      <c r="I51" s="232">
        <f>ROUND(E51*H51,2)</f>
        <v>0</v>
      </c>
      <c r="J51" s="231"/>
      <c r="K51" s="232">
        <f>ROUND(E51*J51,2)</f>
        <v>0</v>
      </c>
      <c r="L51" s="232">
        <v>21</v>
      </c>
      <c r="M51" s="232">
        <f>G51*(1+L51/100)</f>
        <v>0</v>
      </c>
      <c r="N51" s="232">
        <v>9.3999999999999997E-4</v>
      </c>
      <c r="O51" s="232">
        <f>ROUND(E51*N51,2)</f>
        <v>0.02</v>
      </c>
      <c r="P51" s="232">
        <v>0</v>
      </c>
      <c r="Q51" s="232">
        <f>ROUND(E51*P51,2)</f>
        <v>0</v>
      </c>
      <c r="R51" s="232" t="s">
        <v>294</v>
      </c>
      <c r="S51" s="232" t="s">
        <v>171</v>
      </c>
      <c r="T51" s="233" t="s">
        <v>171</v>
      </c>
      <c r="U51" s="219">
        <v>0</v>
      </c>
      <c r="V51" s="219">
        <f>ROUND(E51*U51,2)</f>
        <v>0</v>
      </c>
      <c r="W51" s="219"/>
      <c r="X51" s="219" t="s">
        <v>295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296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17"/>
      <c r="B52" s="218"/>
      <c r="C52" s="257" t="s">
        <v>482</v>
      </c>
      <c r="D52" s="253"/>
      <c r="E52" s="254">
        <v>16.239999999999998</v>
      </c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0"/>
      <c r="Z52" s="210"/>
      <c r="AA52" s="210"/>
      <c r="AB52" s="210"/>
      <c r="AC52" s="210"/>
      <c r="AD52" s="210"/>
      <c r="AE52" s="210"/>
      <c r="AF52" s="210"/>
      <c r="AG52" s="210" t="s">
        <v>222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x14ac:dyDescent="0.25">
      <c r="A53" s="221" t="s">
        <v>160</v>
      </c>
      <c r="B53" s="222" t="s">
        <v>117</v>
      </c>
      <c r="C53" s="245" t="s">
        <v>118</v>
      </c>
      <c r="D53" s="223"/>
      <c r="E53" s="224"/>
      <c r="F53" s="225"/>
      <c r="G53" s="225">
        <f>SUMIF(AG54:AG56,"&lt;&gt;NOR",G54:G56)</f>
        <v>0</v>
      </c>
      <c r="H53" s="225"/>
      <c r="I53" s="225">
        <f>SUM(I54:I56)</f>
        <v>0</v>
      </c>
      <c r="J53" s="225"/>
      <c r="K53" s="225">
        <f>SUM(K54:K56)</f>
        <v>0</v>
      </c>
      <c r="L53" s="225"/>
      <c r="M53" s="225">
        <f>SUM(M54:M56)</f>
        <v>0</v>
      </c>
      <c r="N53" s="225"/>
      <c r="O53" s="225">
        <f>SUM(O54:O56)</f>
        <v>6.44</v>
      </c>
      <c r="P53" s="225"/>
      <c r="Q53" s="225">
        <f>SUM(Q54:Q56)</f>
        <v>0</v>
      </c>
      <c r="R53" s="225"/>
      <c r="S53" s="225"/>
      <c r="T53" s="226"/>
      <c r="U53" s="220"/>
      <c r="V53" s="220">
        <f>SUM(V54:V56)</f>
        <v>0</v>
      </c>
      <c r="W53" s="220"/>
      <c r="X53" s="220"/>
      <c r="AG53" t="s">
        <v>161</v>
      </c>
    </row>
    <row r="54" spans="1:60" ht="20.399999999999999" outlineLevel="1" x14ac:dyDescent="0.25">
      <c r="A54" s="227">
        <v>17</v>
      </c>
      <c r="B54" s="228" t="s">
        <v>483</v>
      </c>
      <c r="C54" s="247" t="s">
        <v>484</v>
      </c>
      <c r="D54" s="229" t="s">
        <v>291</v>
      </c>
      <c r="E54" s="230">
        <v>8</v>
      </c>
      <c r="F54" s="231"/>
      <c r="G54" s="232">
        <f>ROUND(E54*F54,2)</f>
        <v>0</v>
      </c>
      <c r="H54" s="231"/>
      <c r="I54" s="232">
        <f>ROUND(E54*H54,2)</f>
        <v>0</v>
      </c>
      <c r="J54" s="231"/>
      <c r="K54" s="232">
        <f>ROUND(E54*J54,2)</f>
        <v>0</v>
      </c>
      <c r="L54" s="232">
        <v>21</v>
      </c>
      <c r="M54" s="232">
        <f>G54*(1+L54/100)</f>
        <v>0</v>
      </c>
      <c r="N54" s="232">
        <v>0.80554000000000003</v>
      </c>
      <c r="O54" s="232">
        <f>ROUND(E54*N54,2)</f>
        <v>6.44</v>
      </c>
      <c r="P54" s="232">
        <v>0</v>
      </c>
      <c r="Q54" s="232">
        <f>ROUND(E54*P54,2)</f>
        <v>0</v>
      </c>
      <c r="R54" s="232" t="s">
        <v>485</v>
      </c>
      <c r="S54" s="232" t="s">
        <v>171</v>
      </c>
      <c r="T54" s="233" t="s">
        <v>361</v>
      </c>
      <c r="U54" s="219">
        <v>0</v>
      </c>
      <c r="V54" s="219">
        <f>ROUND(E54*U54,2)</f>
        <v>0</v>
      </c>
      <c r="W54" s="219"/>
      <c r="X54" s="219" t="s">
        <v>362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363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1" outlineLevel="1" x14ac:dyDescent="0.25">
      <c r="A55" s="217"/>
      <c r="B55" s="218"/>
      <c r="C55" s="256" t="s">
        <v>486</v>
      </c>
      <c r="D55" s="255"/>
      <c r="E55" s="255"/>
      <c r="F55" s="255"/>
      <c r="G55" s="255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0"/>
      <c r="Z55" s="210"/>
      <c r="AA55" s="210"/>
      <c r="AB55" s="210"/>
      <c r="AC55" s="210"/>
      <c r="AD55" s="210"/>
      <c r="AE55" s="210"/>
      <c r="AF55" s="210"/>
      <c r="AG55" s="210" t="s">
        <v>218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42" t="str">
        <f>C55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17"/>
      <c r="B56" s="218"/>
      <c r="C56" s="249" t="s">
        <v>487</v>
      </c>
      <c r="D56" s="243"/>
      <c r="E56" s="243"/>
      <c r="F56" s="243"/>
      <c r="G56" s="243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0"/>
      <c r="Z56" s="210"/>
      <c r="AA56" s="210"/>
      <c r="AB56" s="210"/>
      <c r="AC56" s="210"/>
      <c r="AD56" s="210"/>
      <c r="AE56" s="210"/>
      <c r="AF56" s="210"/>
      <c r="AG56" s="210" t="s">
        <v>174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5">
      <c r="A57" s="221" t="s">
        <v>160</v>
      </c>
      <c r="B57" s="222" t="s">
        <v>123</v>
      </c>
      <c r="C57" s="245" t="s">
        <v>124</v>
      </c>
      <c r="D57" s="223"/>
      <c r="E57" s="224"/>
      <c r="F57" s="225"/>
      <c r="G57" s="225">
        <f>SUMIF(AG58:AG60,"&lt;&gt;NOR",G58:G60)</f>
        <v>0</v>
      </c>
      <c r="H57" s="225"/>
      <c r="I57" s="225">
        <f>SUM(I58:I60)</f>
        <v>0</v>
      </c>
      <c r="J57" s="225"/>
      <c r="K57" s="225">
        <f>SUM(K58:K60)</f>
        <v>0</v>
      </c>
      <c r="L57" s="225"/>
      <c r="M57" s="225">
        <f>SUM(M58:M60)</f>
        <v>0</v>
      </c>
      <c r="N57" s="225"/>
      <c r="O57" s="225">
        <f>SUM(O58:O60)</f>
        <v>0</v>
      </c>
      <c r="P57" s="225"/>
      <c r="Q57" s="225">
        <f>SUM(Q58:Q60)</f>
        <v>0</v>
      </c>
      <c r="R57" s="225"/>
      <c r="S57" s="225"/>
      <c r="T57" s="226"/>
      <c r="U57" s="220"/>
      <c r="V57" s="220">
        <f>SUM(V58:V60)</f>
        <v>14.31</v>
      </c>
      <c r="W57" s="220"/>
      <c r="X57" s="220"/>
      <c r="AG57" t="s">
        <v>161</v>
      </c>
    </row>
    <row r="58" spans="1:60" outlineLevel="1" x14ac:dyDescent="0.25">
      <c r="A58" s="227">
        <v>18</v>
      </c>
      <c r="B58" s="228" t="s">
        <v>488</v>
      </c>
      <c r="C58" s="247" t="s">
        <v>489</v>
      </c>
      <c r="D58" s="229" t="s">
        <v>254</v>
      </c>
      <c r="E58" s="230">
        <v>67.66883</v>
      </c>
      <c r="F58" s="231"/>
      <c r="G58" s="232">
        <f>ROUND(E58*F58,2)</f>
        <v>0</v>
      </c>
      <c r="H58" s="231"/>
      <c r="I58" s="232">
        <f>ROUND(E58*H58,2)</f>
        <v>0</v>
      </c>
      <c r="J58" s="231"/>
      <c r="K58" s="232">
        <f>ROUND(E58*J58,2)</f>
        <v>0</v>
      </c>
      <c r="L58" s="232">
        <v>21</v>
      </c>
      <c r="M58" s="232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2" t="s">
        <v>288</v>
      </c>
      <c r="S58" s="232" t="s">
        <v>171</v>
      </c>
      <c r="T58" s="233" t="s">
        <v>171</v>
      </c>
      <c r="U58" s="219">
        <v>0.21149999999999999</v>
      </c>
      <c r="V58" s="219">
        <f>ROUND(E58*U58,2)</f>
        <v>14.31</v>
      </c>
      <c r="W58" s="219"/>
      <c r="X58" s="219" t="s">
        <v>490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491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17"/>
      <c r="B59" s="218"/>
      <c r="C59" s="256" t="s">
        <v>492</v>
      </c>
      <c r="D59" s="255"/>
      <c r="E59" s="255"/>
      <c r="F59" s="255"/>
      <c r="G59" s="255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0"/>
      <c r="Z59" s="210"/>
      <c r="AA59" s="210"/>
      <c r="AB59" s="210"/>
      <c r="AC59" s="210"/>
      <c r="AD59" s="210"/>
      <c r="AE59" s="210"/>
      <c r="AF59" s="210"/>
      <c r="AG59" s="210" t="s">
        <v>218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17"/>
      <c r="B60" s="218"/>
      <c r="C60" s="249" t="s">
        <v>493</v>
      </c>
      <c r="D60" s="243"/>
      <c r="E60" s="243"/>
      <c r="F60" s="243"/>
      <c r="G60" s="243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0"/>
      <c r="Z60" s="210"/>
      <c r="AA60" s="210"/>
      <c r="AB60" s="210"/>
      <c r="AC60" s="210"/>
      <c r="AD60" s="210"/>
      <c r="AE60" s="210"/>
      <c r="AF60" s="210"/>
      <c r="AG60" s="210" t="s">
        <v>174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x14ac:dyDescent="0.25">
      <c r="A61" s="3"/>
      <c r="B61" s="4"/>
      <c r="C61" s="250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E61">
        <v>15</v>
      </c>
      <c r="AF61">
        <v>21</v>
      </c>
      <c r="AG61" t="s">
        <v>147</v>
      </c>
    </row>
    <row r="62" spans="1:60" x14ac:dyDescent="0.25">
      <c r="A62" s="213"/>
      <c r="B62" s="214" t="s">
        <v>29</v>
      </c>
      <c r="C62" s="251"/>
      <c r="D62" s="215"/>
      <c r="E62" s="216"/>
      <c r="F62" s="216"/>
      <c r="G62" s="244">
        <f>G8+G16+G23+G37+G44+G53+G57</f>
        <v>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E62">
        <f>SUMIF(L7:L60,AE61,G7:G60)</f>
        <v>0</v>
      </c>
      <c r="AF62">
        <f>SUMIF(L7:L60,AF61,G7:G60)</f>
        <v>0</v>
      </c>
      <c r="AG62" t="s">
        <v>210</v>
      </c>
    </row>
    <row r="63" spans="1:60" x14ac:dyDescent="0.25">
      <c r="C63" s="252"/>
      <c r="D63" s="10"/>
      <c r="AG63" t="s">
        <v>212</v>
      </c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A32cGWnCM321iCUdYz/8sbPdbqdxjx1/q8YEjBR8ZdJ/Ro3ySAalmJAaSvOGqZw4vYeH0q6IFgZmyqh7FtLLyQ==" saltValue="kJHvxMcYsK+AVc07KbVx3Q==" spinCount="100000" sheet="1"/>
  <mergeCells count="19">
    <mergeCell ref="C60:G60"/>
    <mergeCell ref="C42:G42"/>
    <mergeCell ref="C46:G46"/>
    <mergeCell ref="C48:G48"/>
    <mergeCell ref="C55:G55"/>
    <mergeCell ref="C56:G56"/>
    <mergeCell ref="C59:G59"/>
    <mergeCell ref="C18:G18"/>
    <mergeCell ref="C20:G20"/>
    <mergeCell ref="C25:G25"/>
    <mergeCell ref="C26:G26"/>
    <mergeCell ref="C31:G31"/>
    <mergeCell ref="C39:G39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F5BBC-5801-4EB5-AFFF-8B28A44BABB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134</v>
      </c>
      <c r="B1" s="195"/>
      <c r="C1" s="195"/>
      <c r="D1" s="195"/>
      <c r="E1" s="195"/>
      <c r="F1" s="195"/>
      <c r="G1" s="195"/>
      <c r="AG1" t="s">
        <v>135</v>
      </c>
    </row>
    <row r="2" spans="1:60" ht="25.05" customHeight="1" x14ac:dyDescent="0.25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136</v>
      </c>
    </row>
    <row r="3" spans="1:60" ht="25.05" customHeight="1" x14ac:dyDescent="0.25">
      <c r="A3" s="196" t="s">
        <v>8</v>
      </c>
      <c r="B3" s="48" t="s">
        <v>71</v>
      </c>
      <c r="C3" s="199" t="s">
        <v>72</v>
      </c>
      <c r="D3" s="197"/>
      <c r="E3" s="197"/>
      <c r="F3" s="197"/>
      <c r="G3" s="198"/>
      <c r="AC3" s="175" t="s">
        <v>136</v>
      </c>
      <c r="AG3" t="s">
        <v>137</v>
      </c>
    </row>
    <row r="4" spans="1:60" ht="25.05" customHeight="1" x14ac:dyDescent="0.25">
      <c r="A4" s="200" t="s">
        <v>9</v>
      </c>
      <c r="B4" s="201" t="s">
        <v>61</v>
      </c>
      <c r="C4" s="202" t="s">
        <v>73</v>
      </c>
      <c r="D4" s="203"/>
      <c r="E4" s="203"/>
      <c r="F4" s="203"/>
      <c r="G4" s="204"/>
      <c r="AG4" t="s">
        <v>138</v>
      </c>
    </row>
    <row r="5" spans="1:60" x14ac:dyDescent="0.25">
      <c r="D5" s="10"/>
    </row>
    <row r="6" spans="1:60" ht="39.6" x14ac:dyDescent="0.25">
      <c r="A6" s="206" t="s">
        <v>139</v>
      </c>
      <c r="B6" s="208" t="s">
        <v>140</v>
      </c>
      <c r="C6" s="208" t="s">
        <v>141</v>
      </c>
      <c r="D6" s="207" t="s">
        <v>142</v>
      </c>
      <c r="E6" s="206" t="s">
        <v>143</v>
      </c>
      <c r="F6" s="205" t="s">
        <v>144</v>
      </c>
      <c r="G6" s="206" t="s">
        <v>29</v>
      </c>
      <c r="H6" s="209" t="s">
        <v>30</v>
      </c>
      <c r="I6" s="209" t="s">
        <v>145</v>
      </c>
      <c r="J6" s="209" t="s">
        <v>31</v>
      </c>
      <c r="K6" s="209" t="s">
        <v>146</v>
      </c>
      <c r="L6" s="209" t="s">
        <v>147</v>
      </c>
      <c r="M6" s="209" t="s">
        <v>148</v>
      </c>
      <c r="N6" s="209" t="s">
        <v>149</v>
      </c>
      <c r="O6" s="209" t="s">
        <v>150</v>
      </c>
      <c r="P6" s="209" t="s">
        <v>151</v>
      </c>
      <c r="Q6" s="209" t="s">
        <v>152</v>
      </c>
      <c r="R6" s="209" t="s">
        <v>153</v>
      </c>
      <c r="S6" s="209" t="s">
        <v>154</v>
      </c>
      <c r="T6" s="209" t="s">
        <v>155</v>
      </c>
      <c r="U6" s="209" t="s">
        <v>156</v>
      </c>
      <c r="V6" s="209" t="s">
        <v>157</v>
      </c>
      <c r="W6" s="209" t="s">
        <v>158</v>
      </c>
      <c r="X6" s="209" t="s">
        <v>159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1" t="s">
        <v>160</v>
      </c>
      <c r="B8" s="222" t="s">
        <v>82</v>
      </c>
      <c r="C8" s="245" t="s">
        <v>88</v>
      </c>
      <c r="D8" s="223"/>
      <c r="E8" s="224"/>
      <c r="F8" s="225"/>
      <c r="G8" s="225">
        <f>SUMIF(AG9:AG14,"&lt;&gt;NOR",G9:G14)</f>
        <v>0</v>
      </c>
      <c r="H8" s="225"/>
      <c r="I8" s="225">
        <f>SUM(I9:I14)</f>
        <v>0</v>
      </c>
      <c r="J8" s="225"/>
      <c r="K8" s="225">
        <f>SUM(K9:K14)</f>
        <v>0</v>
      </c>
      <c r="L8" s="225"/>
      <c r="M8" s="225">
        <f>SUM(M9:M14)</f>
        <v>0</v>
      </c>
      <c r="N8" s="225"/>
      <c r="O8" s="225">
        <f>SUM(O9:O14)</f>
        <v>0</v>
      </c>
      <c r="P8" s="225"/>
      <c r="Q8" s="225">
        <f>SUM(Q9:Q14)</f>
        <v>0</v>
      </c>
      <c r="R8" s="225"/>
      <c r="S8" s="225"/>
      <c r="T8" s="226"/>
      <c r="U8" s="220"/>
      <c r="V8" s="220">
        <f>SUM(V9:V14)</f>
        <v>51.760000000000005</v>
      </c>
      <c r="W8" s="220"/>
      <c r="X8" s="220"/>
      <c r="AG8" t="s">
        <v>161</v>
      </c>
    </row>
    <row r="9" spans="1:60" outlineLevel="1" x14ac:dyDescent="0.25">
      <c r="A9" s="227">
        <v>1</v>
      </c>
      <c r="B9" s="228" t="s">
        <v>213</v>
      </c>
      <c r="C9" s="247" t="s">
        <v>214</v>
      </c>
      <c r="D9" s="229" t="s">
        <v>215</v>
      </c>
      <c r="E9" s="230">
        <v>207.55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 t="s">
        <v>216</v>
      </c>
      <c r="S9" s="232" t="s">
        <v>171</v>
      </c>
      <c r="T9" s="233" t="s">
        <v>171</v>
      </c>
      <c r="U9" s="219">
        <v>0.223</v>
      </c>
      <c r="V9" s="219">
        <f>ROUND(E9*U9,2)</f>
        <v>46.28</v>
      </c>
      <c r="W9" s="219"/>
      <c r="X9" s="219" t="s">
        <v>167</v>
      </c>
      <c r="Y9" s="210"/>
      <c r="Z9" s="210"/>
      <c r="AA9" s="210"/>
      <c r="AB9" s="210"/>
      <c r="AC9" s="210"/>
      <c r="AD9" s="210"/>
      <c r="AE9" s="210"/>
      <c r="AF9" s="210"/>
      <c r="AG9" s="210" t="s">
        <v>168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56" t="s">
        <v>217</v>
      </c>
      <c r="D10" s="255"/>
      <c r="E10" s="255"/>
      <c r="F10" s="255"/>
      <c r="G10" s="255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218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2" t="str">
        <f>C10</f>
        <v>s přemístěním výkopku v příčných profilech na vzdálenost do 15 m nebo s naložením na dopravní prostředek.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17"/>
      <c r="B11" s="218"/>
      <c r="C11" s="257" t="s">
        <v>494</v>
      </c>
      <c r="D11" s="253"/>
      <c r="E11" s="254">
        <v>207.55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0"/>
      <c r="Z11" s="210"/>
      <c r="AA11" s="210"/>
      <c r="AB11" s="210"/>
      <c r="AC11" s="210"/>
      <c r="AD11" s="210"/>
      <c r="AE11" s="210"/>
      <c r="AF11" s="210"/>
      <c r="AG11" s="210" t="s">
        <v>222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>
        <v>2</v>
      </c>
      <c r="B12" s="228" t="s">
        <v>219</v>
      </c>
      <c r="C12" s="247" t="s">
        <v>220</v>
      </c>
      <c r="D12" s="229" t="s">
        <v>215</v>
      </c>
      <c r="E12" s="230">
        <v>62.265000000000001</v>
      </c>
      <c r="F12" s="231"/>
      <c r="G12" s="232">
        <f>ROUND(E12*F12,2)</f>
        <v>0</v>
      </c>
      <c r="H12" s="231"/>
      <c r="I12" s="232">
        <f>ROUND(E12*H12,2)</f>
        <v>0</v>
      </c>
      <c r="J12" s="231"/>
      <c r="K12" s="232">
        <f>ROUND(E12*J12,2)</f>
        <v>0</v>
      </c>
      <c r="L12" s="232">
        <v>21</v>
      </c>
      <c r="M12" s="232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2" t="s">
        <v>216</v>
      </c>
      <c r="S12" s="232" t="s">
        <v>171</v>
      </c>
      <c r="T12" s="233" t="s">
        <v>171</v>
      </c>
      <c r="U12" s="219">
        <v>8.7999999999999995E-2</v>
      </c>
      <c r="V12" s="219">
        <f>ROUND(E12*U12,2)</f>
        <v>5.48</v>
      </c>
      <c r="W12" s="219"/>
      <c r="X12" s="219" t="s">
        <v>167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168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17"/>
      <c r="B13" s="218"/>
      <c r="C13" s="256" t="s">
        <v>217</v>
      </c>
      <c r="D13" s="255"/>
      <c r="E13" s="255"/>
      <c r="F13" s="255"/>
      <c r="G13" s="255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0"/>
      <c r="Z13" s="210"/>
      <c r="AA13" s="210"/>
      <c r="AB13" s="210"/>
      <c r="AC13" s="210"/>
      <c r="AD13" s="210"/>
      <c r="AE13" s="210"/>
      <c r="AF13" s="210"/>
      <c r="AG13" s="210" t="s">
        <v>218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42" t="str">
        <f>C13</f>
        <v>s přemístěním výkopku v příčných profilech na vzdálenost do 15 m nebo s naložením na dopravní prostředek.</v>
      </c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17"/>
      <c r="B14" s="218"/>
      <c r="C14" s="257" t="s">
        <v>495</v>
      </c>
      <c r="D14" s="253"/>
      <c r="E14" s="254">
        <v>62.265000000000001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0"/>
      <c r="Z14" s="210"/>
      <c r="AA14" s="210"/>
      <c r="AB14" s="210"/>
      <c r="AC14" s="210"/>
      <c r="AD14" s="210"/>
      <c r="AE14" s="210"/>
      <c r="AF14" s="210"/>
      <c r="AG14" s="210" t="s">
        <v>222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5">
      <c r="A15" s="221" t="s">
        <v>160</v>
      </c>
      <c r="B15" s="222" t="s">
        <v>93</v>
      </c>
      <c r="C15" s="245" t="s">
        <v>94</v>
      </c>
      <c r="D15" s="223"/>
      <c r="E15" s="224"/>
      <c r="F15" s="225"/>
      <c r="G15" s="225">
        <f>SUMIF(AG16:AG21,"&lt;&gt;NOR",G16:G21)</f>
        <v>0</v>
      </c>
      <c r="H15" s="225"/>
      <c r="I15" s="225">
        <f>SUM(I16:I21)</f>
        <v>0</v>
      </c>
      <c r="J15" s="225"/>
      <c r="K15" s="225">
        <f>SUM(K16:K21)</f>
        <v>0</v>
      </c>
      <c r="L15" s="225"/>
      <c r="M15" s="225">
        <f>SUM(M16:M21)</f>
        <v>0</v>
      </c>
      <c r="N15" s="225"/>
      <c r="O15" s="225">
        <f>SUM(O16:O21)</f>
        <v>0</v>
      </c>
      <c r="P15" s="225"/>
      <c r="Q15" s="225">
        <f>SUM(Q16:Q21)</f>
        <v>0</v>
      </c>
      <c r="R15" s="225"/>
      <c r="S15" s="225"/>
      <c r="T15" s="226"/>
      <c r="U15" s="220"/>
      <c r="V15" s="220">
        <f>SUM(V16:V21)</f>
        <v>2.08</v>
      </c>
      <c r="W15" s="220"/>
      <c r="X15" s="220"/>
      <c r="AG15" t="s">
        <v>161</v>
      </c>
    </row>
    <row r="16" spans="1:60" outlineLevel="1" x14ac:dyDescent="0.25">
      <c r="A16" s="227">
        <v>3</v>
      </c>
      <c r="B16" s="228" t="s">
        <v>223</v>
      </c>
      <c r="C16" s="247" t="s">
        <v>224</v>
      </c>
      <c r="D16" s="229" t="s">
        <v>215</v>
      </c>
      <c r="E16" s="230">
        <v>207.55</v>
      </c>
      <c r="F16" s="231"/>
      <c r="G16" s="232">
        <f>ROUND(E16*F16,2)</f>
        <v>0</v>
      </c>
      <c r="H16" s="231"/>
      <c r="I16" s="232">
        <f>ROUND(E16*H16,2)</f>
        <v>0</v>
      </c>
      <c r="J16" s="231"/>
      <c r="K16" s="232">
        <f>ROUND(E16*J16,2)</f>
        <v>0</v>
      </c>
      <c r="L16" s="232">
        <v>21</v>
      </c>
      <c r="M16" s="232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2" t="s">
        <v>216</v>
      </c>
      <c r="S16" s="232" t="s">
        <v>171</v>
      </c>
      <c r="T16" s="233" t="s">
        <v>171</v>
      </c>
      <c r="U16" s="219">
        <v>0.01</v>
      </c>
      <c r="V16" s="219">
        <f>ROUND(E16*U16,2)</f>
        <v>2.08</v>
      </c>
      <c r="W16" s="219"/>
      <c r="X16" s="219" t="s">
        <v>167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168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17"/>
      <c r="B17" s="218"/>
      <c r="C17" s="256" t="s">
        <v>225</v>
      </c>
      <c r="D17" s="255"/>
      <c r="E17" s="255"/>
      <c r="F17" s="255"/>
      <c r="G17" s="255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0"/>
      <c r="Z17" s="210"/>
      <c r="AA17" s="210"/>
      <c r="AB17" s="210"/>
      <c r="AC17" s="210"/>
      <c r="AD17" s="210"/>
      <c r="AE17" s="210"/>
      <c r="AF17" s="210"/>
      <c r="AG17" s="210" t="s">
        <v>218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42" t="str">
        <f>C17</f>
        <v>po suchu, bez ohledu na druh dopravního prostředku, bez naložení výkopku, avšak se složením bez rozhrnutí,</v>
      </c>
      <c r="BB17" s="210"/>
      <c r="BC17" s="210"/>
      <c r="BD17" s="210"/>
      <c r="BE17" s="210"/>
      <c r="BF17" s="210"/>
      <c r="BG17" s="210"/>
      <c r="BH17" s="210"/>
    </row>
    <row r="18" spans="1:60" ht="30.6" outlineLevel="1" x14ac:dyDescent="0.25">
      <c r="A18" s="227">
        <v>4</v>
      </c>
      <c r="B18" s="228" t="s">
        <v>226</v>
      </c>
      <c r="C18" s="247" t="s">
        <v>227</v>
      </c>
      <c r="D18" s="229" t="s">
        <v>215</v>
      </c>
      <c r="E18" s="230">
        <v>1037.75</v>
      </c>
      <c r="F18" s="231"/>
      <c r="G18" s="232">
        <f>ROUND(E18*F18,2)</f>
        <v>0</v>
      </c>
      <c r="H18" s="231"/>
      <c r="I18" s="232">
        <f>ROUND(E18*H18,2)</f>
        <v>0</v>
      </c>
      <c r="J18" s="231"/>
      <c r="K18" s="232">
        <f>ROUND(E18*J18,2)</f>
        <v>0</v>
      </c>
      <c r="L18" s="232">
        <v>21</v>
      </c>
      <c r="M18" s="232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2" t="s">
        <v>216</v>
      </c>
      <c r="S18" s="232" t="s">
        <v>171</v>
      </c>
      <c r="T18" s="233" t="s">
        <v>171</v>
      </c>
      <c r="U18" s="219">
        <v>0</v>
      </c>
      <c r="V18" s="219">
        <f>ROUND(E18*U18,2)</f>
        <v>0</v>
      </c>
      <c r="W18" s="219"/>
      <c r="X18" s="219" t="s">
        <v>167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168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17"/>
      <c r="B19" s="218"/>
      <c r="C19" s="256" t="s">
        <v>225</v>
      </c>
      <c r="D19" s="255"/>
      <c r="E19" s="255"/>
      <c r="F19" s="255"/>
      <c r="G19" s="255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0"/>
      <c r="Z19" s="210"/>
      <c r="AA19" s="210"/>
      <c r="AB19" s="210"/>
      <c r="AC19" s="210"/>
      <c r="AD19" s="210"/>
      <c r="AE19" s="210"/>
      <c r="AF19" s="210"/>
      <c r="AG19" s="210" t="s">
        <v>218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42" t="str">
        <f>C19</f>
        <v>po suchu, bez ohledu na druh dopravního prostředku, bez naložení výkopku, avšak se složením bez rozhrnutí,</v>
      </c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/>
      <c r="B20" s="218"/>
      <c r="C20" s="257" t="s">
        <v>496</v>
      </c>
      <c r="D20" s="253"/>
      <c r="E20" s="254">
        <v>1037.75</v>
      </c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0"/>
      <c r="Z20" s="210"/>
      <c r="AA20" s="210"/>
      <c r="AB20" s="210"/>
      <c r="AC20" s="210"/>
      <c r="AD20" s="210"/>
      <c r="AE20" s="210"/>
      <c r="AF20" s="210"/>
      <c r="AG20" s="210" t="s">
        <v>222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34">
        <v>5</v>
      </c>
      <c r="B21" s="235" t="s">
        <v>229</v>
      </c>
      <c r="C21" s="246" t="s">
        <v>230</v>
      </c>
      <c r="D21" s="236" t="s">
        <v>215</v>
      </c>
      <c r="E21" s="237">
        <v>207.55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39" t="s">
        <v>216</v>
      </c>
      <c r="S21" s="239" t="s">
        <v>171</v>
      </c>
      <c r="T21" s="240" t="s">
        <v>171</v>
      </c>
      <c r="U21" s="219">
        <v>0</v>
      </c>
      <c r="V21" s="219">
        <f>ROUND(E21*U21,2)</f>
        <v>0</v>
      </c>
      <c r="W21" s="219"/>
      <c r="X21" s="219" t="s">
        <v>167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168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5">
      <c r="A22" s="221" t="s">
        <v>160</v>
      </c>
      <c r="B22" s="222" t="s">
        <v>97</v>
      </c>
      <c r="C22" s="245" t="s">
        <v>98</v>
      </c>
      <c r="D22" s="223"/>
      <c r="E22" s="224"/>
      <c r="F22" s="225"/>
      <c r="G22" s="225">
        <f>SUMIF(AG23:AG24,"&lt;&gt;NOR",G23:G24)</f>
        <v>0</v>
      </c>
      <c r="H22" s="225"/>
      <c r="I22" s="225">
        <f>SUM(I23:I24)</f>
        <v>0</v>
      </c>
      <c r="J22" s="225"/>
      <c r="K22" s="225">
        <f>SUM(K23:K24)</f>
        <v>0</v>
      </c>
      <c r="L22" s="225"/>
      <c r="M22" s="225">
        <f>SUM(M23:M24)</f>
        <v>0</v>
      </c>
      <c r="N22" s="225"/>
      <c r="O22" s="225">
        <f>SUM(O23:O24)</f>
        <v>0</v>
      </c>
      <c r="P22" s="225"/>
      <c r="Q22" s="225">
        <f>SUM(Q23:Q24)</f>
        <v>0</v>
      </c>
      <c r="R22" s="225"/>
      <c r="S22" s="225"/>
      <c r="T22" s="226"/>
      <c r="U22" s="220"/>
      <c r="V22" s="220">
        <f>SUM(V23:V24)</f>
        <v>10.67</v>
      </c>
      <c r="W22" s="220"/>
      <c r="X22" s="220"/>
      <c r="AG22" t="s">
        <v>161</v>
      </c>
    </row>
    <row r="23" spans="1:60" outlineLevel="1" x14ac:dyDescent="0.25">
      <c r="A23" s="227">
        <v>6</v>
      </c>
      <c r="B23" s="228" t="s">
        <v>231</v>
      </c>
      <c r="C23" s="247" t="s">
        <v>232</v>
      </c>
      <c r="D23" s="229" t="s">
        <v>233</v>
      </c>
      <c r="E23" s="230">
        <v>593</v>
      </c>
      <c r="F23" s="231"/>
      <c r="G23" s="232">
        <f>ROUND(E23*F23,2)</f>
        <v>0</v>
      </c>
      <c r="H23" s="231"/>
      <c r="I23" s="232">
        <f>ROUND(E23*H23,2)</f>
        <v>0</v>
      </c>
      <c r="J23" s="231"/>
      <c r="K23" s="232">
        <f>ROUND(E23*J23,2)</f>
        <v>0</v>
      </c>
      <c r="L23" s="232">
        <v>21</v>
      </c>
      <c r="M23" s="232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2" t="s">
        <v>216</v>
      </c>
      <c r="S23" s="232" t="s">
        <v>171</v>
      </c>
      <c r="T23" s="233" t="s">
        <v>171</v>
      </c>
      <c r="U23" s="219">
        <v>1.7999999999999999E-2</v>
      </c>
      <c r="V23" s="219">
        <f>ROUND(E23*U23,2)</f>
        <v>10.67</v>
      </c>
      <c r="W23" s="219"/>
      <c r="X23" s="219" t="s">
        <v>167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168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17"/>
      <c r="B24" s="218"/>
      <c r="C24" s="256" t="s">
        <v>234</v>
      </c>
      <c r="D24" s="255"/>
      <c r="E24" s="255"/>
      <c r="F24" s="255"/>
      <c r="G24" s="255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0"/>
      <c r="Z24" s="210"/>
      <c r="AA24" s="210"/>
      <c r="AB24" s="210"/>
      <c r="AC24" s="210"/>
      <c r="AD24" s="210"/>
      <c r="AE24" s="210"/>
      <c r="AF24" s="210"/>
      <c r="AG24" s="210" t="s">
        <v>218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5">
      <c r="A25" s="221" t="s">
        <v>160</v>
      </c>
      <c r="B25" s="222" t="s">
        <v>107</v>
      </c>
      <c r="C25" s="245" t="s">
        <v>108</v>
      </c>
      <c r="D25" s="223"/>
      <c r="E25" s="224"/>
      <c r="F25" s="225"/>
      <c r="G25" s="225">
        <f>SUMIF(AG26:AG27,"&lt;&gt;NOR",G26:G27)</f>
        <v>0</v>
      </c>
      <c r="H25" s="225"/>
      <c r="I25" s="225">
        <f>SUM(I26:I27)</f>
        <v>0</v>
      </c>
      <c r="J25" s="225"/>
      <c r="K25" s="225">
        <f>SUM(K26:K27)</f>
        <v>0</v>
      </c>
      <c r="L25" s="225"/>
      <c r="M25" s="225">
        <f>SUM(M26:M27)</f>
        <v>0</v>
      </c>
      <c r="N25" s="225"/>
      <c r="O25" s="225">
        <f>SUM(O26:O27)</f>
        <v>485.65999999999997</v>
      </c>
      <c r="P25" s="225"/>
      <c r="Q25" s="225">
        <f>SUM(Q26:Q27)</f>
        <v>0</v>
      </c>
      <c r="R25" s="225"/>
      <c r="S25" s="225"/>
      <c r="T25" s="226"/>
      <c r="U25" s="220"/>
      <c r="V25" s="220">
        <f>SUM(V26:V27)</f>
        <v>32.619999999999997</v>
      </c>
      <c r="W25" s="220"/>
      <c r="X25" s="220"/>
      <c r="AG25" t="s">
        <v>161</v>
      </c>
    </row>
    <row r="26" spans="1:60" ht="20.399999999999999" outlineLevel="1" x14ac:dyDescent="0.25">
      <c r="A26" s="234">
        <v>7</v>
      </c>
      <c r="B26" s="235" t="s">
        <v>380</v>
      </c>
      <c r="C26" s="246" t="s">
        <v>381</v>
      </c>
      <c r="D26" s="236" t="s">
        <v>233</v>
      </c>
      <c r="E26" s="237">
        <v>593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9">
        <v>0.378</v>
      </c>
      <c r="O26" s="239">
        <f>ROUND(E26*N26,2)</f>
        <v>224.15</v>
      </c>
      <c r="P26" s="239">
        <v>0</v>
      </c>
      <c r="Q26" s="239">
        <f>ROUND(E26*P26,2)</f>
        <v>0</v>
      </c>
      <c r="R26" s="239" t="s">
        <v>246</v>
      </c>
      <c r="S26" s="239" t="s">
        <v>171</v>
      </c>
      <c r="T26" s="240" t="s">
        <v>171</v>
      </c>
      <c r="U26" s="219">
        <v>2.5999999999999999E-2</v>
      </c>
      <c r="V26" s="219">
        <f>ROUND(E26*U26,2)</f>
        <v>15.42</v>
      </c>
      <c r="W26" s="219"/>
      <c r="X26" s="219" t="s">
        <v>167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168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0.399999999999999" outlineLevel="1" x14ac:dyDescent="0.25">
      <c r="A27" s="234">
        <v>8</v>
      </c>
      <c r="B27" s="235" t="s">
        <v>301</v>
      </c>
      <c r="C27" s="246" t="s">
        <v>302</v>
      </c>
      <c r="D27" s="236" t="s">
        <v>233</v>
      </c>
      <c r="E27" s="237">
        <v>593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0.441</v>
      </c>
      <c r="O27" s="239">
        <f>ROUND(E27*N27,2)</f>
        <v>261.51</v>
      </c>
      <c r="P27" s="239">
        <v>0</v>
      </c>
      <c r="Q27" s="239">
        <f>ROUND(E27*P27,2)</f>
        <v>0</v>
      </c>
      <c r="R27" s="239" t="s">
        <v>246</v>
      </c>
      <c r="S27" s="239" t="s">
        <v>171</v>
      </c>
      <c r="T27" s="240" t="s">
        <v>171</v>
      </c>
      <c r="U27" s="219">
        <v>2.9000000000000001E-2</v>
      </c>
      <c r="V27" s="219">
        <f>ROUND(E27*U27,2)</f>
        <v>17.2</v>
      </c>
      <c r="W27" s="219"/>
      <c r="X27" s="219" t="s">
        <v>167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168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5">
      <c r="A28" s="221" t="s">
        <v>160</v>
      </c>
      <c r="B28" s="222" t="s">
        <v>111</v>
      </c>
      <c r="C28" s="245" t="s">
        <v>112</v>
      </c>
      <c r="D28" s="223"/>
      <c r="E28" s="224"/>
      <c r="F28" s="225"/>
      <c r="G28" s="225">
        <f>SUMIF(AG29:AG34,"&lt;&gt;NOR",G29:G34)</f>
        <v>0</v>
      </c>
      <c r="H28" s="225"/>
      <c r="I28" s="225">
        <f>SUM(I29:I34)</f>
        <v>0</v>
      </c>
      <c r="J28" s="225"/>
      <c r="K28" s="225">
        <f>SUM(K29:K34)</f>
        <v>0</v>
      </c>
      <c r="L28" s="225"/>
      <c r="M28" s="225">
        <f>SUM(M29:M34)</f>
        <v>0</v>
      </c>
      <c r="N28" s="225"/>
      <c r="O28" s="225">
        <f>SUM(O29:O34)</f>
        <v>60.760000000000005</v>
      </c>
      <c r="P28" s="225"/>
      <c r="Q28" s="225">
        <f>SUM(Q29:Q34)</f>
        <v>0</v>
      </c>
      <c r="R28" s="225"/>
      <c r="S28" s="225"/>
      <c r="T28" s="226"/>
      <c r="U28" s="220"/>
      <c r="V28" s="220">
        <f>SUM(V29:V34)</f>
        <v>436.1</v>
      </c>
      <c r="W28" s="220"/>
      <c r="X28" s="220"/>
      <c r="AG28" t="s">
        <v>161</v>
      </c>
    </row>
    <row r="29" spans="1:60" outlineLevel="1" x14ac:dyDescent="0.25">
      <c r="A29" s="227">
        <v>9</v>
      </c>
      <c r="B29" s="228" t="s">
        <v>387</v>
      </c>
      <c r="C29" s="247" t="s">
        <v>388</v>
      </c>
      <c r="D29" s="229" t="s">
        <v>233</v>
      </c>
      <c r="E29" s="230">
        <v>593</v>
      </c>
      <c r="F29" s="231"/>
      <c r="G29" s="232">
        <f>ROUND(E29*F29,2)</f>
        <v>0</v>
      </c>
      <c r="H29" s="231"/>
      <c r="I29" s="232">
        <f>ROUND(E29*H29,2)</f>
        <v>0</v>
      </c>
      <c r="J29" s="231"/>
      <c r="K29" s="232">
        <f>ROUND(E29*J29,2)</f>
        <v>0</v>
      </c>
      <c r="L29" s="232">
        <v>21</v>
      </c>
      <c r="M29" s="232">
        <f>G29*(1+L29/100)</f>
        <v>0</v>
      </c>
      <c r="N29" s="232">
        <v>9.2799999999999994E-2</v>
      </c>
      <c r="O29" s="232">
        <f>ROUND(E29*N29,2)</f>
        <v>55.03</v>
      </c>
      <c r="P29" s="232">
        <v>0</v>
      </c>
      <c r="Q29" s="232">
        <f>ROUND(E29*P29,2)</f>
        <v>0</v>
      </c>
      <c r="R29" s="232" t="s">
        <v>246</v>
      </c>
      <c r="S29" s="232" t="s">
        <v>171</v>
      </c>
      <c r="T29" s="233" t="s">
        <v>171</v>
      </c>
      <c r="U29" s="219">
        <v>0.47799999999999998</v>
      </c>
      <c r="V29" s="219">
        <f>ROUND(E29*U29,2)</f>
        <v>283.45</v>
      </c>
      <c r="W29" s="219"/>
      <c r="X29" s="219" t="s">
        <v>167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168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1" outlineLevel="1" x14ac:dyDescent="0.25">
      <c r="A30" s="217"/>
      <c r="B30" s="218"/>
      <c r="C30" s="256" t="s">
        <v>384</v>
      </c>
      <c r="D30" s="255"/>
      <c r="E30" s="255"/>
      <c r="F30" s="255"/>
      <c r="G30" s="255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0"/>
      <c r="Z30" s="210"/>
      <c r="AA30" s="210"/>
      <c r="AB30" s="210"/>
      <c r="AC30" s="210"/>
      <c r="AD30" s="210"/>
      <c r="AE30" s="210"/>
      <c r="AF30" s="210"/>
      <c r="AG30" s="210" t="s">
        <v>218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42" t="str">
        <f>C30</f>
        <v>s provedením lože z kameniva drceného, s vyplněním spár, s dvojitým hutněním a se smetením přebytečného materiálu na krajnici. S dodáním hmot pro lože a výplň spár.</v>
      </c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>
        <v>10</v>
      </c>
      <c r="B31" s="228" t="s">
        <v>394</v>
      </c>
      <c r="C31" s="247" t="s">
        <v>395</v>
      </c>
      <c r="D31" s="229" t="s">
        <v>237</v>
      </c>
      <c r="E31" s="230">
        <v>355</v>
      </c>
      <c r="F31" s="231"/>
      <c r="G31" s="232">
        <f>ROUND(E31*F31,2)</f>
        <v>0</v>
      </c>
      <c r="H31" s="231"/>
      <c r="I31" s="232">
        <f>ROUND(E31*H31,2)</f>
        <v>0</v>
      </c>
      <c r="J31" s="231"/>
      <c r="K31" s="232">
        <f>ROUND(E31*J31,2)</f>
        <v>0</v>
      </c>
      <c r="L31" s="232">
        <v>21</v>
      </c>
      <c r="M31" s="232">
        <f>G31*(1+L31/100)</f>
        <v>0</v>
      </c>
      <c r="N31" s="232">
        <v>3.6000000000000002E-4</v>
      </c>
      <c r="O31" s="232">
        <f>ROUND(E31*N31,2)</f>
        <v>0.13</v>
      </c>
      <c r="P31" s="232">
        <v>0</v>
      </c>
      <c r="Q31" s="232">
        <f>ROUND(E31*P31,2)</f>
        <v>0</v>
      </c>
      <c r="R31" s="232" t="s">
        <v>246</v>
      </c>
      <c r="S31" s="232" t="s">
        <v>171</v>
      </c>
      <c r="T31" s="233" t="s">
        <v>171</v>
      </c>
      <c r="U31" s="219">
        <v>0.43</v>
      </c>
      <c r="V31" s="219">
        <f>ROUND(E31*U31,2)</f>
        <v>152.65</v>
      </c>
      <c r="W31" s="219"/>
      <c r="X31" s="219" t="s">
        <v>167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168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57" t="s">
        <v>497</v>
      </c>
      <c r="D32" s="253"/>
      <c r="E32" s="254">
        <v>355</v>
      </c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0"/>
      <c r="Z32" s="210"/>
      <c r="AA32" s="210"/>
      <c r="AB32" s="210"/>
      <c r="AC32" s="210"/>
      <c r="AD32" s="210"/>
      <c r="AE32" s="210"/>
      <c r="AF32" s="210"/>
      <c r="AG32" s="210" t="s">
        <v>222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27">
        <v>11</v>
      </c>
      <c r="B33" s="228" t="s">
        <v>498</v>
      </c>
      <c r="C33" s="247" t="s">
        <v>499</v>
      </c>
      <c r="D33" s="229" t="s">
        <v>500</v>
      </c>
      <c r="E33" s="230">
        <v>622.65</v>
      </c>
      <c r="F33" s="231"/>
      <c r="G33" s="232">
        <f>ROUND(E33*F33,2)</f>
        <v>0</v>
      </c>
      <c r="H33" s="231"/>
      <c r="I33" s="232">
        <f>ROUND(E33*H33,2)</f>
        <v>0</v>
      </c>
      <c r="J33" s="231"/>
      <c r="K33" s="232">
        <f>ROUND(E33*J33,2)</f>
        <v>0</v>
      </c>
      <c r="L33" s="232">
        <v>21</v>
      </c>
      <c r="M33" s="232">
        <f>G33*(1+L33/100)</f>
        <v>0</v>
      </c>
      <c r="N33" s="232">
        <v>8.9999999999999993E-3</v>
      </c>
      <c r="O33" s="232">
        <f>ROUND(E33*N33,2)</f>
        <v>5.6</v>
      </c>
      <c r="P33" s="232">
        <v>0</v>
      </c>
      <c r="Q33" s="232">
        <f>ROUND(E33*P33,2)</f>
        <v>0</v>
      </c>
      <c r="R33" s="232" t="s">
        <v>294</v>
      </c>
      <c r="S33" s="232" t="s">
        <v>171</v>
      </c>
      <c r="T33" s="233" t="s">
        <v>166</v>
      </c>
      <c r="U33" s="219">
        <v>0</v>
      </c>
      <c r="V33" s="219">
        <f>ROUND(E33*U33,2)</f>
        <v>0</v>
      </c>
      <c r="W33" s="219"/>
      <c r="X33" s="219" t="s">
        <v>295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296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17"/>
      <c r="B34" s="218"/>
      <c r="C34" s="257" t="s">
        <v>501</v>
      </c>
      <c r="D34" s="253"/>
      <c r="E34" s="254">
        <v>622.65</v>
      </c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0"/>
      <c r="Z34" s="210"/>
      <c r="AA34" s="210"/>
      <c r="AB34" s="210"/>
      <c r="AC34" s="210"/>
      <c r="AD34" s="210"/>
      <c r="AE34" s="210"/>
      <c r="AF34" s="210"/>
      <c r="AG34" s="210" t="s">
        <v>222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x14ac:dyDescent="0.25">
      <c r="A35" s="221" t="s">
        <v>160</v>
      </c>
      <c r="B35" s="222" t="s">
        <v>119</v>
      </c>
      <c r="C35" s="245" t="s">
        <v>120</v>
      </c>
      <c r="D35" s="223"/>
      <c r="E35" s="224"/>
      <c r="F35" s="225"/>
      <c r="G35" s="225">
        <f>SUMIF(AG36:AG39,"&lt;&gt;NOR",G36:G39)</f>
        <v>0</v>
      </c>
      <c r="H35" s="225"/>
      <c r="I35" s="225">
        <f>SUM(I36:I39)</f>
        <v>0</v>
      </c>
      <c r="J35" s="225"/>
      <c r="K35" s="225">
        <f>SUM(K36:K39)</f>
        <v>0</v>
      </c>
      <c r="L35" s="225"/>
      <c r="M35" s="225">
        <f>SUM(M36:M39)</f>
        <v>0</v>
      </c>
      <c r="N35" s="225"/>
      <c r="O35" s="225">
        <f>SUM(O36:O39)</f>
        <v>83.11</v>
      </c>
      <c r="P35" s="225"/>
      <c r="Q35" s="225">
        <f>SUM(Q36:Q39)</f>
        <v>0</v>
      </c>
      <c r="R35" s="225"/>
      <c r="S35" s="225"/>
      <c r="T35" s="226"/>
      <c r="U35" s="220"/>
      <c r="V35" s="220">
        <f>SUM(V36:V39)</f>
        <v>95.47</v>
      </c>
      <c r="W35" s="220"/>
      <c r="X35" s="220"/>
      <c r="AG35" t="s">
        <v>161</v>
      </c>
    </row>
    <row r="36" spans="1:60" ht="20.399999999999999" outlineLevel="1" x14ac:dyDescent="0.25">
      <c r="A36" s="227">
        <v>12</v>
      </c>
      <c r="B36" s="228" t="s">
        <v>411</v>
      </c>
      <c r="C36" s="247" t="s">
        <v>412</v>
      </c>
      <c r="D36" s="229" t="s">
        <v>237</v>
      </c>
      <c r="E36" s="230">
        <v>351</v>
      </c>
      <c r="F36" s="231"/>
      <c r="G36" s="232">
        <f>ROUND(E36*F36,2)</f>
        <v>0</v>
      </c>
      <c r="H36" s="231"/>
      <c r="I36" s="232">
        <f>ROUND(E36*H36,2)</f>
        <v>0</v>
      </c>
      <c r="J36" s="231"/>
      <c r="K36" s="232">
        <f>ROUND(E36*J36,2)</f>
        <v>0</v>
      </c>
      <c r="L36" s="232">
        <v>21</v>
      </c>
      <c r="M36" s="232">
        <f>G36*(1+L36/100)</f>
        <v>0</v>
      </c>
      <c r="N36" s="232">
        <v>0.188</v>
      </c>
      <c r="O36" s="232">
        <f>ROUND(E36*N36,2)</f>
        <v>65.989999999999995</v>
      </c>
      <c r="P36" s="232">
        <v>0</v>
      </c>
      <c r="Q36" s="232">
        <f>ROUND(E36*P36,2)</f>
        <v>0</v>
      </c>
      <c r="R36" s="232" t="s">
        <v>246</v>
      </c>
      <c r="S36" s="232" t="s">
        <v>171</v>
      </c>
      <c r="T36" s="233" t="s">
        <v>171</v>
      </c>
      <c r="U36" s="219">
        <v>0.27200000000000002</v>
      </c>
      <c r="V36" s="219">
        <f>ROUND(E36*U36,2)</f>
        <v>95.47</v>
      </c>
      <c r="W36" s="219"/>
      <c r="X36" s="219" t="s">
        <v>167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168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17"/>
      <c r="B37" s="218"/>
      <c r="C37" s="256" t="s">
        <v>413</v>
      </c>
      <c r="D37" s="255"/>
      <c r="E37" s="255"/>
      <c r="F37" s="255"/>
      <c r="G37" s="255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0"/>
      <c r="Z37" s="210"/>
      <c r="AA37" s="210"/>
      <c r="AB37" s="210"/>
      <c r="AC37" s="210"/>
      <c r="AD37" s="210"/>
      <c r="AE37" s="210"/>
      <c r="AF37" s="210"/>
      <c r="AG37" s="210" t="s">
        <v>218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.399999999999999" outlineLevel="1" x14ac:dyDescent="0.25">
      <c r="A38" s="227">
        <v>13</v>
      </c>
      <c r="B38" s="228" t="s">
        <v>422</v>
      </c>
      <c r="C38" s="247" t="s">
        <v>423</v>
      </c>
      <c r="D38" s="229" t="s">
        <v>291</v>
      </c>
      <c r="E38" s="230">
        <v>354.51</v>
      </c>
      <c r="F38" s="231"/>
      <c r="G38" s="232">
        <f>ROUND(E38*F38,2)</f>
        <v>0</v>
      </c>
      <c r="H38" s="231"/>
      <c r="I38" s="232">
        <f>ROUND(E38*H38,2)</f>
        <v>0</v>
      </c>
      <c r="J38" s="231"/>
      <c r="K38" s="232">
        <f>ROUND(E38*J38,2)</f>
        <v>0</v>
      </c>
      <c r="L38" s="232">
        <v>21</v>
      </c>
      <c r="M38" s="232">
        <f>G38*(1+L38/100)</f>
        <v>0</v>
      </c>
      <c r="N38" s="232">
        <v>4.8300000000000003E-2</v>
      </c>
      <c r="O38" s="232">
        <f>ROUND(E38*N38,2)</f>
        <v>17.12</v>
      </c>
      <c r="P38" s="232">
        <v>0</v>
      </c>
      <c r="Q38" s="232">
        <f>ROUND(E38*P38,2)</f>
        <v>0</v>
      </c>
      <c r="R38" s="232" t="s">
        <v>294</v>
      </c>
      <c r="S38" s="232" t="s">
        <v>171</v>
      </c>
      <c r="T38" s="233" t="s">
        <v>171</v>
      </c>
      <c r="U38" s="219">
        <v>0</v>
      </c>
      <c r="V38" s="219">
        <f>ROUND(E38*U38,2)</f>
        <v>0</v>
      </c>
      <c r="W38" s="219"/>
      <c r="X38" s="219" t="s">
        <v>295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296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17"/>
      <c r="B39" s="218"/>
      <c r="C39" s="257" t="s">
        <v>502</v>
      </c>
      <c r="D39" s="253"/>
      <c r="E39" s="254">
        <v>354.51</v>
      </c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0"/>
      <c r="Z39" s="210"/>
      <c r="AA39" s="210"/>
      <c r="AB39" s="210"/>
      <c r="AC39" s="210"/>
      <c r="AD39" s="210"/>
      <c r="AE39" s="210"/>
      <c r="AF39" s="210"/>
      <c r="AG39" s="210" t="s">
        <v>222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5">
      <c r="A40" s="221" t="s">
        <v>160</v>
      </c>
      <c r="B40" s="222" t="s">
        <v>121</v>
      </c>
      <c r="C40" s="245" t="s">
        <v>122</v>
      </c>
      <c r="D40" s="223"/>
      <c r="E40" s="224"/>
      <c r="F40" s="225"/>
      <c r="G40" s="225">
        <f>SUMIF(AG41:AG42,"&lt;&gt;NOR",G41:G42)</f>
        <v>0</v>
      </c>
      <c r="H40" s="225"/>
      <c r="I40" s="225">
        <f>SUM(I41:I42)</f>
        <v>0</v>
      </c>
      <c r="J40" s="225"/>
      <c r="K40" s="225">
        <f>SUM(K41:K42)</f>
        <v>0</v>
      </c>
      <c r="L40" s="225"/>
      <c r="M40" s="225">
        <f>SUM(M41:M42)</f>
        <v>0</v>
      </c>
      <c r="N40" s="225"/>
      <c r="O40" s="225">
        <f>SUM(O41:O42)</f>
        <v>0</v>
      </c>
      <c r="P40" s="225"/>
      <c r="Q40" s="225">
        <f>SUM(Q41:Q42)</f>
        <v>0</v>
      </c>
      <c r="R40" s="225"/>
      <c r="S40" s="225"/>
      <c r="T40" s="226"/>
      <c r="U40" s="220"/>
      <c r="V40" s="220">
        <f>SUM(V41:V42)</f>
        <v>0.25</v>
      </c>
      <c r="W40" s="220"/>
      <c r="X40" s="220"/>
      <c r="AG40" t="s">
        <v>161</v>
      </c>
    </row>
    <row r="41" spans="1:60" outlineLevel="1" x14ac:dyDescent="0.25">
      <c r="A41" s="227">
        <v>14</v>
      </c>
      <c r="B41" s="228" t="s">
        <v>430</v>
      </c>
      <c r="C41" s="247" t="s">
        <v>431</v>
      </c>
      <c r="D41" s="229" t="s">
        <v>291</v>
      </c>
      <c r="E41" s="230">
        <v>1</v>
      </c>
      <c r="F41" s="231"/>
      <c r="G41" s="232">
        <f>ROUND(E41*F41,2)</f>
        <v>0</v>
      </c>
      <c r="H41" s="231"/>
      <c r="I41" s="232">
        <f>ROUND(E41*H41,2)</f>
        <v>0</v>
      </c>
      <c r="J41" s="231"/>
      <c r="K41" s="232">
        <f>ROUND(E41*J41,2)</f>
        <v>0</v>
      </c>
      <c r="L41" s="232">
        <v>21</v>
      </c>
      <c r="M41" s="232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2" t="s">
        <v>246</v>
      </c>
      <c r="S41" s="232" t="s">
        <v>171</v>
      </c>
      <c r="T41" s="233" t="s">
        <v>171</v>
      </c>
      <c r="U41" s="219">
        <v>0.25</v>
      </c>
      <c r="V41" s="219">
        <f>ROUND(E41*U41,2)</f>
        <v>0.25</v>
      </c>
      <c r="W41" s="219"/>
      <c r="X41" s="219" t="s">
        <v>167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168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17"/>
      <c r="B42" s="218"/>
      <c r="C42" s="256" t="s">
        <v>432</v>
      </c>
      <c r="D42" s="255"/>
      <c r="E42" s="255"/>
      <c r="F42" s="255"/>
      <c r="G42" s="255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0"/>
      <c r="Z42" s="210"/>
      <c r="AA42" s="210"/>
      <c r="AB42" s="210"/>
      <c r="AC42" s="210"/>
      <c r="AD42" s="210"/>
      <c r="AE42" s="210"/>
      <c r="AF42" s="210"/>
      <c r="AG42" s="210" t="s">
        <v>218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5">
      <c r="A43" s="221" t="s">
        <v>160</v>
      </c>
      <c r="B43" s="222" t="s">
        <v>123</v>
      </c>
      <c r="C43" s="245" t="s">
        <v>124</v>
      </c>
      <c r="D43" s="223"/>
      <c r="E43" s="224"/>
      <c r="F43" s="225"/>
      <c r="G43" s="225">
        <f>SUMIF(AG44:AG46,"&lt;&gt;NOR",G44:G46)</f>
        <v>0</v>
      </c>
      <c r="H43" s="225"/>
      <c r="I43" s="225">
        <f>SUM(I44:I46)</f>
        <v>0</v>
      </c>
      <c r="J43" s="225"/>
      <c r="K43" s="225">
        <f>SUM(K44:K46)</f>
        <v>0</v>
      </c>
      <c r="L43" s="225"/>
      <c r="M43" s="225">
        <f>SUM(M44:M46)</f>
        <v>0</v>
      </c>
      <c r="N43" s="225"/>
      <c r="O43" s="225">
        <f>SUM(O44:O46)</f>
        <v>0</v>
      </c>
      <c r="P43" s="225"/>
      <c r="Q43" s="225">
        <f>SUM(Q44:Q46)</f>
        <v>0</v>
      </c>
      <c r="R43" s="225"/>
      <c r="S43" s="225"/>
      <c r="T43" s="226"/>
      <c r="U43" s="220"/>
      <c r="V43" s="220">
        <f>SUM(V44:V46)</f>
        <v>245.52</v>
      </c>
      <c r="W43" s="220"/>
      <c r="X43" s="220"/>
      <c r="AG43" t="s">
        <v>161</v>
      </c>
    </row>
    <row r="44" spans="1:60" outlineLevel="1" x14ac:dyDescent="0.25">
      <c r="A44" s="227">
        <v>15</v>
      </c>
      <c r="B44" s="228" t="s">
        <v>433</v>
      </c>
      <c r="C44" s="247" t="s">
        <v>434</v>
      </c>
      <c r="D44" s="229" t="s">
        <v>254</v>
      </c>
      <c r="E44" s="230">
        <v>629.53688</v>
      </c>
      <c r="F44" s="231"/>
      <c r="G44" s="232">
        <f>ROUND(E44*F44,2)</f>
        <v>0</v>
      </c>
      <c r="H44" s="231"/>
      <c r="I44" s="232">
        <f>ROUND(E44*H44,2)</f>
        <v>0</v>
      </c>
      <c r="J44" s="231"/>
      <c r="K44" s="232">
        <f>ROUND(E44*J44,2)</f>
        <v>0</v>
      </c>
      <c r="L44" s="232">
        <v>21</v>
      </c>
      <c r="M44" s="232">
        <f>G44*(1+L44/100)</f>
        <v>0</v>
      </c>
      <c r="N44" s="232">
        <v>0</v>
      </c>
      <c r="O44" s="232">
        <f>ROUND(E44*N44,2)</f>
        <v>0</v>
      </c>
      <c r="P44" s="232">
        <v>0</v>
      </c>
      <c r="Q44" s="232">
        <f>ROUND(E44*P44,2)</f>
        <v>0</v>
      </c>
      <c r="R44" s="232" t="s">
        <v>246</v>
      </c>
      <c r="S44" s="232" t="s">
        <v>171</v>
      </c>
      <c r="T44" s="233" t="s">
        <v>171</v>
      </c>
      <c r="U44" s="219">
        <v>0.39</v>
      </c>
      <c r="V44" s="219">
        <f>ROUND(E44*U44,2)</f>
        <v>245.52</v>
      </c>
      <c r="W44" s="219"/>
      <c r="X44" s="219" t="s">
        <v>167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168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17"/>
      <c r="B45" s="218"/>
      <c r="C45" s="256" t="s">
        <v>255</v>
      </c>
      <c r="D45" s="255"/>
      <c r="E45" s="255"/>
      <c r="F45" s="255"/>
      <c r="G45" s="255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0"/>
      <c r="Z45" s="210"/>
      <c r="AA45" s="210"/>
      <c r="AB45" s="210"/>
      <c r="AC45" s="210"/>
      <c r="AD45" s="210"/>
      <c r="AE45" s="210"/>
      <c r="AF45" s="210"/>
      <c r="AG45" s="210" t="s">
        <v>218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17"/>
      <c r="B46" s="218"/>
      <c r="C46" s="257" t="s">
        <v>503</v>
      </c>
      <c r="D46" s="253"/>
      <c r="E46" s="254">
        <v>629.53688</v>
      </c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0"/>
      <c r="Z46" s="210"/>
      <c r="AA46" s="210"/>
      <c r="AB46" s="210"/>
      <c r="AC46" s="210"/>
      <c r="AD46" s="210"/>
      <c r="AE46" s="210"/>
      <c r="AF46" s="210"/>
      <c r="AG46" s="210" t="s">
        <v>222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5">
      <c r="A47" s="3"/>
      <c r="B47" s="4"/>
      <c r="C47" s="250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v>15</v>
      </c>
      <c r="AF47">
        <v>21</v>
      </c>
      <c r="AG47" t="s">
        <v>147</v>
      </c>
    </row>
    <row r="48" spans="1:60" x14ac:dyDescent="0.25">
      <c r="A48" s="213"/>
      <c r="B48" s="214" t="s">
        <v>29</v>
      </c>
      <c r="C48" s="251"/>
      <c r="D48" s="215"/>
      <c r="E48" s="216"/>
      <c r="F48" s="216"/>
      <c r="G48" s="244">
        <f>G8+G15+G22+G25+G28+G35+G40+G43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f>SUMIF(L7:L46,AE47,G7:G46)</f>
        <v>0</v>
      </c>
      <c r="AF48">
        <f>SUMIF(L7:L46,AF47,G7:G46)</f>
        <v>0</v>
      </c>
      <c r="AG48" t="s">
        <v>210</v>
      </c>
    </row>
    <row r="49" spans="3:33" x14ac:dyDescent="0.25">
      <c r="C49" s="252"/>
      <c r="D49" s="10"/>
      <c r="AG49" t="s">
        <v>212</v>
      </c>
    </row>
    <row r="50" spans="3:33" x14ac:dyDescent="0.25">
      <c r="D50" s="10"/>
    </row>
    <row r="51" spans="3:33" x14ac:dyDescent="0.25">
      <c r="D51" s="10"/>
    </row>
    <row r="52" spans="3:33" x14ac:dyDescent="0.25">
      <c r="D52" s="10"/>
    </row>
    <row r="53" spans="3:33" x14ac:dyDescent="0.25">
      <c r="D53" s="10"/>
    </row>
    <row r="54" spans="3:33" x14ac:dyDescent="0.25">
      <c r="D54" s="10"/>
    </row>
    <row r="55" spans="3:33" x14ac:dyDescent="0.25">
      <c r="D55" s="10"/>
    </row>
    <row r="56" spans="3:33" x14ac:dyDescent="0.25">
      <c r="D56" s="10"/>
    </row>
    <row r="57" spans="3:33" x14ac:dyDescent="0.25">
      <c r="D57" s="10"/>
    </row>
    <row r="58" spans="3:33" x14ac:dyDescent="0.25">
      <c r="D58" s="10"/>
    </row>
    <row r="59" spans="3:33" x14ac:dyDescent="0.25">
      <c r="D59" s="10"/>
    </row>
    <row r="60" spans="3:33" x14ac:dyDescent="0.25">
      <c r="D60" s="10"/>
    </row>
    <row r="61" spans="3:33" x14ac:dyDescent="0.25">
      <c r="D61" s="10"/>
    </row>
    <row r="62" spans="3:33" x14ac:dyDescent="0.25">
      <c r="D62" s="10"/>
    </row>
    <row r="63" spans="3:33" x14ac:dyDescent="0.25">
      <c r="D63" s="10"/>
    </row>
    <row r="64" spans="3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EgijexHuR2XryabPWwg45BQvSOZfZSzfe74VzAmwsM+RSyYruav5vBn/+0YbRdyHgiswz+K/eEedoEurzwiY/A==" saltValue="hGdz1cafWyecnI7USG2m/w==" spinCount="100000" sheet="1"/>
  <mergeCells count="13">
    <mergeCell ref="C45:G45"/>
    <mergeCell ref="C17:G17"/>
    <mergeCell ref="C19:G19"/>
    <mergeCell ref="C24:G24"/>
    <mergeCell ref="C30:G30"/>
    <mergeCell ref="C37:G37"/>
    <mergeCell ref="C42:G42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9359D-552B-4B6C-AEB8-2196FD19AC4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134</v>
      </c>
      <c r="B1" s="195"/>
      <c r="C1" s="195"/>
      <c r="D1" s="195"/>
      <c r="E1" s="195"/>
      <c r="F1" s="195"/>
      <c r="G1" s="195"/>
      <c r="AG1" t="s">
        <v>135</v>
      </c>
    </row>
    <row r="2" spans="1:60" ht="25.05" customHeight="1" x14ac:dyDescent="0.25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136</v>
      </c>
    </row>
    <row r="3" spans="1:60" ht="25.05" customHeight="1" x14ac:dyDescent="0.25">
      <c r="A3" s="196" t="s">
        <v>8</v>
      </c>
      <c r="B3" s="48" t="s">
        <v>74</v>
      </c>
      <c r="C3" s="199" t="s">
        <v>75</v>
      </c>
      <c r="D3" s="197"/>
      <c r="E3" s="197"/>
      <c r="F3" s="197"/>
      <c r="G3" s="198"/>
      <c r="AC3" s="175" t="s">
        <v>136</v>
      </c>
      <c r="AG3" t="s">
        <v>137</v>
      </c>
    </row>
    <row r="4" spans="1:60" ht="25.05" customHeight="1" x14ac:dyDescent="0.25">
      <c r="A4" s="200" t="s">
        <v>9</v>
      </c>
      <c r="B4" s="201" t="s">
        <v>61</v>
      </c>
      <c r="C4" s="202" t="s">
        <v>76</v>
      </c>
      <c r="D4" s="203"/>
      <c r="E4" s="203"/>
      <c r="F4" s="203"/>
      <c r="G4" s="204"/>
      <c r="AG4" t="s">
        <v>138</v>
      </c>
    </row>
    <row r="5" spans="1:60" x14ac:dyDescent="0.25">
      <c r="D5" s="10"/>
    </row>
    <row r="6" spans="1:60" ht="39.6" x14ac:dyDescent="0.25">
      <c r="A6" s="206" t="s">
        <v>139</v>
      </c>
      <c r="B6" s="208" t="s">
        <v>140</v>
      </c>
      <c r="C6" s="208" t="s">
        <v>141</v>
      </c>
      <c r="D6" s="207" t="s">
        <v>142</v>
      </c>
      <c r="E6" s="206" t="s">
        <v>143</v>
      </c>
      <c r="F6" s="205" t="s">
        <v>144</v>
      </c>
      <c r="G6" s="206" t="s">
        <v>29</v>
      </c>
      <c r="H6" s="209" t="s">
        <v>30</v>
      </c>
      <c r="I6" s="209" t="s">
        <v>145</v>
      </c>
      <c r="J6" s="209" t="s">
        <v>31</v>
      </c>
      <c r="K6" s="209" t="s">
        <v>146</v>
      </c>
      <c r="L6" s="209" t="s">
        <v>147</v>
      </c>
      <c r="M6" s="209" t="s">
        <v>148</v>
      </c>
      <c r="N6" s="209" t="s">
        <v>149</v>
      </c>
      <c r="O6" s="209" t="s">
        <v>150</v>
      </c>
      <c r="P6" s="209" t="s">
        <v>151</v>
      </c>
      <c r="Q6" s="209" t="s">
        <v>152</v>
      </c>
      <c r="R6" s="209" t="s">
        <v>153</v>
      </c>
      <c r="S6" s="209" t="s">
        <v>154</v>
      </c>
      <c r="T6" s="209" t="s">
        <v>155</v>
      </c>
      <c r="U6" s="209" t="s">
        <v>156</v>
      </c>
      <c r="V6" s="209" t="s">
        <v>157</v>
      </c>
      <c r="W6" s="209" t="s">
        <v>158</v>
      </c>
      <c r="X6" s="209" t="s">
        <v>159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1" t="s">
        <v>160</v>
      </c>
      <c r="B8" s="222" t="s">
        <v>125</v>
      </c>
      <c r="C8" s="245" t="s">
        <v>126</v>
      </c>
      <c r="D8" s="223"/>
      <c r="E8" s="224"/>
      <c r="F8" s="225"/>
      <c r="G8" s="225">
        <f>SUMIF(AG9:AG22,"&lt;&gt;NOR",G9:G22)</f>
        <v>0</v>
      </c>
      <c r="H8" s="225"/>
      <c r="I8" s="225">
        <f>SUM(I9:I22)</f>
        <v>0</v>
      </c>
      <c r="J8" s="225"/>
      <c r="K8" s="225">
        <f>SUM(K9:K22)</f>
        <v>0</v>
      </c>
      <c r="L8" s="225"/>
      <c r="M8" s="225">
        <f>SUM(M9:M22)</f>
        <v>0</v>
      </c>
      <c r="N8" s="225"/>
      <c r="O8" s="225">
        <f>SUM(O9:O22)</f>
        <v>8.8699999999999992</v>
      </c>
      <c r="P8" s="225"/>
      <c r="Q8" s="225">
        <f>SUM(Q9:Q22)</f>
        <v>0</v>
      </c>
      <c r="R8" s="225"/>
      <c r="S8" s="225"/>
      <c r="T8" s="226"/>
      <c r="U8" s="220"/>
      <c r="V8" s="220">
        <f>SUM(V9:V22)</f>
        <v>0</v>
      </c>
      <c r="W8" s="220"/>
      <c r="X8" s="220"/>
      <c r="AG8" t="s">
        <v>161</v>
      </c>
    </row>
    <row r="9" spans="1:60" outlineLevel="1" x14ac:dyDescent="0.25">
      <c r="A9" s="234">
        <v>1</v>
      </c>
      <c r="B9" s="235" t="s">
        <v>504</v>
      </c>
      <c r="C9" s="246" t="s">
        <v>505</v>
      </c>
      <c r="D9" s="236" t="s">
        <v>506</v>
      </c>
      <c r="E9" s="237">
        <v>6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0.01</v>
      </c>
      <c r="O9" s="239">
        <f>ROUND(E9*N9,2)</f>
        <v>0.06</v>
      </c>
      <c r="P9" s="239">
        <v>0</v>
      </c>
      <c r="Q9" s="239">
        <f>ROUND(E9*P9,2)</f>
        <v>0</v>
      </c>
      <c r="R9" s="239"/>
      <c r="S9" s="239" t="s">
        <v>165</v>
      </c>
      <c r="T9" s="240" t="s">
        <v>166</v>
      </c>
      <c r="U9" s="219">
        <v>0</v>
      </c>
      <c r="V9" s="219">
        <f>ROUND(E9*U9,2)</f>
        <v>0</v>
      </c>
      <c r="W9" s="219"/>
      <c r="X9" s="219" t="s">
        <v>295</v>
      </c>
      <c r="Y9" s="210"/>
      <c r="Z9" s="210"/>
      <c r="AA9" s="210"/>
      <c r="AB9" s="210"/>
      <c r="AC9" s="210"/>
      <c r="AD9" s="210"/>
      <c r="AE9" s="210"/>
      <c r="AF9" s="210"/>
      <c r="AG9" s="210" t="s">
        <v>296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34">
        <v>2</v>
      </c>
      <c r="B10" s="235" t="s">
        <v>507</v>
      </c>
      <c r="C10" s="246" t="s">
        <v>508</v>
      </c>
      <c r="D10" s="236" t="s">
        <v>506</v>
      </c>
      <c r="E10" s="237">
        <v>6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21</v>
      </c>
      <c r="M10" s="239">
        <f>G10*(1+L10/100)</f>
        <v>0</v>
      </c>
      <c r="N10" s="239">
        <v>0.01</v>
      </c>
      <c r="O10" s="239">
        <f>ROUND(E10*N10,2)</f>
        <v>0.06</v>
      </c>
      <c r="P10" s="239">
        <v>0</v>
      </c>
      <c r="Q10" s="239">
        <f>ROUND(E10*P10,2)</f>
        <v>0</v>
      </c>
      <c r="R10" s="239"/>
      <c r="S10" s="239" t="s">
        <v>165</v>
      </c>
      <c r="T10" s="240" t="s">
        <v>166</v>
      </c>
      <c r="U10" s="219">
        <v>0</v>
      </c>
      <c r="V10" s="219">
        <f>ROUND(E10*U10,2)</f>
        <v>0</v>
      </c>
      <c r="W10" s="219"/>
      <c r="X10" s="219" t="s">
        <v>295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296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4">
        <v>3</v>
      </c>
      <c r="B11" s="235" t="s">
        <v>509</v>
      </c>
      <c r="C11" s="246" t="s">
        <v>510</v>
      </c>
      <c r="D11" s="236" t="s">
        <v>506</v>
      </c>
      <c r="E11" s="237">
        <v>3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9">
        <v>0.01</v>
      </c>
      <c r="O11" s="239">
        <f>ROUND(E11*N11,2)</f>
        <v>0.03</v>
      </c>
      <c r="P11" s="239">
        <v>0</v>
      </c>
      <c r="Q11" s="239">
        <f>ROUND(E11*P11,2)</f>
        <v>0</v>
      </c>
      <c r="R11" s="239"/>
      <c r="S11" s="239" t="s">
        <v>165</v>
      </c>
      <c r="T11" s="240" t="s">
        <v>166</v>
      </c>
      <c r="U11" s="219">
        <v>0</v>
      </c>
      <c r="V11" s="219">
        <f>ROUND(E11*U11,2)</f>
        <v>0</v>
      </c>
      <c r="W11" s="219"/>
      <c r="X11" s="219" t="s">
        <v>295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296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34">
        <v>4</v>
      </c>
      <c r="B12" s="235" t="s">
        <v>511</v>
      </c>
      <c r="C12" s="246" t="s">
        <v>512</v>
      </c>
      <c r="D12" s="236" t="s">
        <v>513</v>
      </c>
      <c r="E12" s="237">
        <v>190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0.01</v>
      </c>
      <c r="O12" s="239">
        <f>ROUND(E12*N12,2)</f>
        <v>1.9</v>
      </c>
      <c r="P12" s="239">
        <v>0</v>
      </c>
      <c r="Q12" s="239">
        <f>ROUND(E12*P12,2)</f>
        <v>0</v>
      </c>
      <c r="R12" s="239"/>
      <c r="S12" s="239" t="s">
        <v>165</v>
      </c>
      <c r="T12" s="240" t="s">
        <v>166</v>
      </c>
      <c r="U12" s="219">
        <v>0</v>
      </c>
      <c r="V12" s="219">
        <f>ROUND(E12*U12,2)</f>
        <v>0</v>
      </c>
      <c r="W12" s="219"/>
      <c r="X12" s="219" t="s">
        <v>295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296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4">
        <v>5</v>
      </c>
      <c r="B13" s="235" t="s">
        <v>514</v>
      </c>
      <c r="C13" s="246" t="s">
        <v>515</v>
      </c>
      <c r="D13" s="236" t="s">
        <v>513</v>
      </c>
      <c r="E13" s="237">
        <v>190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9">
        <v>0.01</v>
      </c>
      <c r="O13" s="239">
        <f>ROUND(E13*N13,2)</f>
        <v>1.9</v>
      </c>
      <c r="P13" s="239">
        <v>0</v>
      </c>
      <c r="Q13" s="239">
        <f>ROUND(E13*P13,2)</f>
        <v>0</v>
      </c>
      <c r="R13" s="239"/>
      <c r="S13" s="239" t="s">
        <v>165</v>
      </c>
      <c r="T13" s="240" t="s">
        <v>166</v>
      </c>
      <c r="U13" s="219">
        <v>0</v>
      </c>
      <c r="V13" s="219">
        <f>ROUND(E13*U13,2)</f>
        <v>0</v>
      </c>
      <c r="W13" s="219"/>
      <c r="X13" s="219" t="s">
        <v>295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296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34">
        <v>6</v>
      </c>
      <c r="B14" s="235" t="s">
        <v>516</v>
      </c>
      <c r="C14" s="246" t="s">
        <v>517</v>
      </c>
      <c r="D14" s="236" t="s">
        <v>513</v>
      </c>
      <c r="E14" s="237">
        <v>95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9">
        <v>0.01</v>
      </c>
      <c r="O14" s="239">
        <f>ROUND(E14*N14,2)</f>
        <v>0.95</v>
      </c>
      <c r="P14" s="239">
        <v>0</v>
      </c>
      <c r="Q14" s="239">
        <f>ROUND(E14*P14,2)</f>
        <v>0</v>
      </c>
      <c r="R14" s="239"/>
      <c r="S14" s="239" t="s">
        <v>165</v>
      </c>
      <c r="T14" s="240" t="s">
        <v>166</v>
      </c>
      <c r="U14" s="219">
        <v>0</v>
      </c>
      <c r="V14" s="219">
        <f>ROUND(E14*U14,2)</f>
        <v>0</v>
      </c>
      <c r="W14" s="219"/>
      <c r="X14" s="219" t="s">
        <v>295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296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34">
        <v>7</v>
      </c>
      <c r="B15" s="235" t="s">
        <v>518</v>
      </c>
      <c r="C15" s="246" t="s">
        <v>519</v>
      </c>
      <c r="D15" s="236" t="s">
        <v>513</v>
      </c>
      <c r="E15" s="237">
        <v>190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0.01</v>
      </c>
      <c r="O15" s="239">
        <f>ROUND(E15*N15,2)</f>
        <v>1.9</v>
      </c>
      <c r="P15" s="239">
        <v>0</v>
      </c>
      <c r="Q15" s="239">
        <f>ROUND(E15*P15,2)</f>
        <v>0</v>
      </c>
      <c r="R15" s="239"/>
      <c r="S15" s="239" t="s">
        <v>165</v>
      </c>
      <c r="T15" s="240" t="s">
        <v>166</v>
      </c>
      <c r="U15" s="219">
        <v>0</v>
      </c>
      <c r="V15" s="219">
        <f>ROUND(E15*U15,2)</f>
        <v>0</v>
      </c>
      <c r="W15" s="219"/>
      <c r="X15" s="219" t="s">
        <v>295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296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34">
        <v>8</v>
      </c>
      <c r="B16" s="235" t="s">
        <v>520</v>
      </c>
      <c r="C16" s="246" t="s">
        <v>521</v>
      </c>
      <c r="D16" s="236" t="s">
        <v>513</v>
      </c>
      <c r="E16" s="237">
        <v>190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0.01</v>
      </c>
      <c r="O16" s="239">
        <f>ROUND(E16*N16,2)</f>
        <v>1.9</v>
      </c>
      <c r="P16" s="239">
        <v>0</v>
      </c>
      <c r="Q16" s="239">
        <f>ROUND(E16*P16,2)</f>
        <v>0</v>
      </c>
      <c r="R16" s="239"/>
      <c r="S16" s="239" t="s">
        <v>165</v>
      </c>
      <c r="T16" s="240" t="s">
        <v>166</v>
      </c>
      <c r="U16" s="219">
        <v>0</v>
      </c>
      <c r="V16" s="219">
        <f>ROUND(E16*U16,2)</f>
        <v>0</v>
      </c>
      <c r="W16" s="219"/>
      <c r="X16" s="219" t="s">
        <v>295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296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4">
        <v>9</v>
      </c>
      <c r="B17" s="235" t="s">
        <v>522</v>
      </c>
      <c r="C17" s="246" t="s">
        <v>201</v>
      </c>
      <c r="D17" s="236" t="s">
        <v>523</v>
      </c>
      <c r="E17" s="237">
        <v>1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9">
        <v>0.01</v>
      </c>
      <c r="O17" s="239">
        <f>ROUND(E17*N17,2)</f>
        <v>0.01</v>
      </c>
      <c r="P17" s="239">
        <v>0</v>
      </c>
      <c r="Q17" s="239">
        <f>ROUND(E17*P17,2)</f>
        <v>0</v>
      </c>
      <c r="R17" s="239"/>
      <c r="S17" s="239" t="s">
        <v>165</v>
      </c>
      <c r="T17" s="240" t="s">
        <v>166</v>
      </c>
      <c r="U17" s="219">
        <v>0</v>
      </c>
      <c r="V17" s="219">
        <f>ROUND(E17*U17,2)</f>
        <v>0</v>
      </c>
      <c r="W17" s="219"/>
      <c r="X17" s="219" t="s">
        <v>295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296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34">
        <v>10</v>
      </c>
      <c r="B18" s="235" t="s">
        <v>524</v>
      </c>
      <c r="C18" s="246" t="s">
        <v>525</v>
      </c>
      <c r="D18" s="236" t="s">
        <v>526</v>
      </c>
      <c r="E18" s="237">
        <v>8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9">
        <v>0.01</v>
      </c>
      <c r="O18" s="239">
        <f>ROUND(E18*N18,2)</f>
        <v>0.08</v>
      </c>
      <c r="P18" s="239">
        <v>0</v>
      </c>
      <c r="Q18" s="239">
        <f>ROUND(E18*P18,2)</f>
        <v>0</v>
      </c>
      <c r="R18" s="239"/>
      <c r="S18" s="239" t="s">
        <v>165</v>
      </c>
      <c r="T18" s="240" t="s">
        <v>166</v>
      </c>
      <c r="U18" s="219">
        <v>0</v>
      </c>
      <c r="V18" s="219">
        <f>ROUND(E18*U18,2)</f>
        <v>0</v>
      </c>
      <c r="W18" s="219"/>
      <c r="X18" s="219" t="s">
        <v>295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296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34">
        <v>11</v>
      </c>
      <c r="B19" s="235" t="s">
        <v>527</v>
      </c>
      <c r="C19" s="246" t="s">
        <v>528</v>
      </c>
      <c r="D19" s="236" t="s">
        <v>526</v>
      </c>
      <c r="E19" s="237">
        <v>3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0.01</v>
      </c>
      <c r="O19" s="239">
        <f>ROUND(E19*N19,2)</f>
        <v>0.03</v>
      </c>
      <c r="P19" s="239">
        <v>0</v>
      </c>
      <c r="Q19" s="239">
        <f>ROUND(E19*P19,2)</f>
        <v>0</v>
      </c>
      <c r="R19" s="239"/>
      <c r="S19" s="239" t="s">
        <v>165</v>
      </c>
      <c r="T19" s="240" t="s">
        <v>166</v>
      </c>
      <c r="U19" s="219">
        <v>0</v>
      </c>
      <c r="V19" s="219">
        <f>ROUND(E19*U19,2)</f>
        <v>0</v>
      </c>
      <c r="W19" s="219"/>
      <c r="X19" s="219" t="s">
        <v>295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296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27">
        <v>12</v>
      </c>
      <c r="B20" s="228" t="s">
        <v>529</v>
      </c>
      <c r="C20" s="247" t="s">
        <v>530</v>
      </c>
      <c r="D20" s="229" t="s">
        <v>523</v>
      </c>
      <c r="E20" s="230">
        <v>5</v>
      </c>
      <c r="F20" s="231"/>
      <c r="G20" s="232">
        <f>ROUND(E20*F20,2)</f>
        <v>0</v>
      </c>
      <c r="H20" s="231"/>
      <c r="I20" s="232">
        <f>ROUND(E20*H20,2)</f>
        <v>0</v>
      </c>
      <c r="J20" s="231"/>
      <c r="K20" s="232">
        <f>ROUND(E20*J20,2)</f>
        <v>0</v>
      </c>
      <c r="L20" s="232">
        <v>21</v>
      </c>
      <c r="M20" s="232">
        <f>G20*(1+L20/100)</f>
        <v>0</v>
      </c>
      <c r="N20" s="232">
        <v>0.01</v>
      </c>
      <c r="O20" s="232">
        <f>ROUND(E20*N20,2)</f>
        <v>0.05</v>
      </c>
      <c r="P20" s="232">
        <v>0</v>
      </c>
      <c r="Q20" s="232">
        <f>ROUND(E20*P20,2)</f>
        <v>0</v>
      </c>
      <c r="R20" s="232"/>
      <c r="S20" s="232" t="s">
        <v>165</v>
      </c>
      <c r="T20" s="233" t="s">
        <v>166</v>
      </c>
      <c r="U20" s="219">
        <v>0</v>
      </c>
      <c r="V20" s="219">
        <f>ROUND(E20*U20,2)</f>
        <v>0</v>
      </c>
      <c r="W20" s="219"/>
      <c r="X20" s="219" t="s">
        <v>295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296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17"/>
      <c r="B21" s="218"/>
      <c r="C21" s="257" t="s">
        <v>531</v>
      </c>
      <c r="D21" s="253"/>
      <c r="E21" s="254">
        <v>3</v>
      </c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0"/>
      <c r="Z21" s="210"/>
      <c r="AA21" s="210"/>
      <c r="AB21" s="210"/>
      <c r="AC21" s="210"/>
      <c r="AD21" s="210"/>
      <c r="AE21" s="210"/>
      <c r="AF21" s="210"/>
      <c r="AG21" s="210" t="s">
        <v>222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17"/>
      <c r="B22" s="218"/>
      <c r="C22" s="257" t="s">
        <v>532</v>
      </c>
      <c r="D22" s="253"/>
      <c r="E22" s="254">
        <v>2</v>
      </c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0"/>
      <c r="Z22" s="210"/>
      <c r="AA22" s="210"/>
      <c r="AB22" s="210"/>
      <c r="AC22" s="210"/>
      <c r="AD22" s="210"/>
      <c r="AE22" s="210"/>
      <c r="AF22" s="210"/>
      <c r="AG22" s="210" t="s">
        <v>222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5">
      <c r="A23" s="3"/>
      <c r="B23" s="4"/>
      <c r="C23" s="250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v>15</v>
      </c>
      <c r="AF23">
        <v>21</v>
      </c>
      <c r="AG23" t="s">
        <v>147</v>
      </c>
    </row>
    <row r="24" spans="1:60" x14ac:dyDescent="0.25">
      <c r="A24" s="213"/>
      <c r="B24" s="214" t="s">
        <v>29</v>
      </c>
      <c r="C24" s="251"/>
      <c r="D24" s="215"/>
      <c r="E24" s="216"/>
      <c r="F24" s="216"/>
      <c r="G24" s="244">
        <f>G8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f>SUMIF(L7:L22,AE23,G7:G22)</f>
        <v>0</v>
      </c>
      <c r="AF24">
        <f>SUMIF(L7:L22,AF23,G7:G22)</f>
        <v>0</v>
      </c>
      <c r="AG24" t="s">
        <v>210</v>
      </c>
    </row>
    <row r="25" spans="1:60" x14ac:dyDescent="0.25">
      <c r="C25" s="252"/>
      <c r="D25" s="10"/>
      <c r="AG25" t="s">
        <v>212</v>
      </c>
    </row>
    <row r="26" spans="1:60" x14ac:dyDescent="0.25">
      <c r="D26" s="10"/>
    </row>
    <row r="27" spans="1:60" x14ac:dyDescent="0.25">
      <c r="D27" s="10"/>
    </row>
    <row r="28" spans="1:60" x14ac:dyDescent="0.25">
      <c r="D28" s="10"/>
    </row>
    <row r="29" spans="1:60" x14ac:dyDescent="0.25">
      <c r="D29" s="10"/>
    </row>
    <row r="30" spans="1:60" x14ac:dyDescent="0.25">
      <c r="D30" s="10"/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kkpIp/H/wTUFMRh/tTRvJMGpryKVc9+04M4kc646HkKg7+0Va17fqkvIW972tmqbNgJDCqyQDhtziUyDnANj/A==" saltValue="tDYurufBrMgT1peb73hzC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48FB-A811-4D7F-9D1D-3F811AA7D5A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134</v>
      </c>
      <c r="B1" s="195"/>
      <c r="C1" s="195"/>
      <c r="D1" s="195"/>
      <c r="E1" s="195"/>
      <c r="F1" s="195"/>
      <c r="G1" s="195"/>
      <c r="AG1" t="s">
        <v>135</v>
      </c>
    </row>
    <row r="2" spans="1:60" ht="25.05" customHeight="1" x14ac:dyDescent="0.25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136</v>
      </c>
    </row>
    <row r="3" spans="1:60" ht="25.05" customHeight="1" x14ac:dyDescent="0.25">
      <c r="A3" s="196" t="s">
        <v>8</v>
      </c>
      <c r="B3" s="48" t="s">
        <v>77</v>
      </c>
      <c r="C3" s="199" t="s">
        <v>78</v>
      </c>
      <c r="D3" s="197"/>
      <c r="E3" s="197"/>
      <c r="F3" s="197"/>
      <c r="G3" s="198"/>
      <c r="AC3" s="175" t="s">
        <v>136</v>
      </c>
      <c r="AG3" t="s">
        <v>137</v>
      </c>
    </row>
    <row r="4" spans="1:60" ht="25.05" customHeight="1" x14ac:dyDescent="0.25">
      <c r="A4" s="200" t="s">
        <v>9</v>
      </c>
      <c r="B4" s="201" t="s">
        <v>61</v>
      </c>
      <c r="C4" s="202" t="s">
        <v>79</v>
      </c>
      <c r="D4" s="203"/>
      <c r="E4" s="203"/>
      <c r="F4" s="203"/>
      <c r="G4" s="204"/>
      <c r="AG4" t="s">
        <v>138</v>
      </c>
    </row>
    <row r="5" spans="1:60" x14ac:dyDescent="0.25">
      <c r="D5" s="10"/>
    </row>
    <row r="6" spans="1:60" ht="39.6" x14ac:dyDescent="0.25">
      <c r="A6" s="206" t="s">
        <v>139</v>
      </c>
      <c r="B6" s="208" t="s">
        <v>140</v>
      </c>
      <c r="C6" s="208" t="s">
        <v>141</v>
      </c>
      <c r="D6" s="207" t="s">
        <v>142</v>
      </c>
      <c r="E6" s="206" t="s">
        <v>143</v>
      </c>
      <c r="F6" s="205" t="s">
        <v>144</v>
      </c>
      <c r="G6" s="206" t="s">
        <v>29</v>
      </c>
      <c r="H6" s="209" t="s">
        <v>30</v>
      </c>
      <c r="I6" s="209" t="s">
        <v>145</v>
      </c>
      <c r="J6" s="209" t="s">
        <v>31</v>
      </c>
      <c r="K6" s="209" t="s">
        <v>146</v>
      </c>
      <c r="L6" s="209" t="s">
        <v>147</v>
      </c>
      <c r="M6" s="209" t="s">
        <v>148</v>
      </c>
      <c r="N6" s="209" t="s">
        <v>149</v>
      </c>
      <c r="O6" s="209" t="s">
        <v>150</v>
      </c>
      <c r="P6" s="209" t="s">
        <v>151</v>
      </c>
      <c r="Q6" s="209" t="s">
        <v>152</v>
      </c>
      <c r="R6" s="209" t="s">
        <v>153</v>
      </c>
      <c r="S6" s="209" t="s">
        <v>154</v>
      </c>
      <c r="T6" s="209" t="s">
        <v>155</v>
      </c>
      <c r="U6" s="209" t="s">
        <v>156</v>
      </c>
      <c r="V6" s="209" t="s">
        <v>157</v>
      </c>
      <c r="W6" s="209" t="s">
        <v>158</v>
      </c>
      <c r="X6" s="209" t="s">
        <v>159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1" t="s">
        <v>160</v>
      </c>
      <c r="B8" s="222" t="s">
        <v>82</v>
      </c>
      <c r="C8" s="245" t="s">
        <v>88</v>
      </c>
      <c r="D8" s="223"/>
      <c r="E8" s="224"/>
      <c r="F8" s="225"/>
      <c r="G8" s="225">
        <f>SUMIF(AG9:AG14,"&lt;&gt;NOR",G9:G14)</f>
        <v>0</v>
      </c>
      <c r="H8" s="225"/>
      <c r="I8" s="225">
        <f>SUM(I9:I14)</f>
        <v>0</v>
      </c>
      <c r="J8" s="225"/>
      <c r="K8" s="225">
        <f>SUM(K9:K14)</f>
        <v>0</v>
      </c>
      <c r="L8" s="225"/>
      <c r="M8" s="225">
        <f>SUM(M9:M14)</f>
        <v>0</v>
      </c>
      <c r="N8" s="225"/>
      <c r="O8" s="225">
        <f>SUM(O9:O14)</f>
        <v>0</v>
      </c>
      <c r="P8" s="225"/>
      <c r="Q8" s="225">
        <f>SUM(Q9:Q14)</f>
        <v>0</v>
      </c>
      <c r="R8" s="225"/>
      <c r="S8" s="225"/>
      <c r="T8" s="226"/>
      <c r="U8" s="220"/>
      <c r="V8" s="220">
        <f>SUM(V9:V14)</f>
        <v>6.76</v>
      </c>
      <c r="W8" s="220"/>
      <c r="X8" s="220"/>
      <c r="AG8" t="s">
        <v>161</v>
      </c>
    </row>
    <row r="9" spans="1:60" outlineLevel="1" x14ac:dyDescent="0.25">
      <c r="A9" s="227">
        <v>1</v>
      </c>
      <c r="B9" s="228" t="s">
        <v>437</v>
      </c>
      <c r="C9" s="247" t="s">
        <v>438</v>
      </c>
      <c r="D9" s="229" t="s">
        <v>215</v>
      </c>
      <c r="E9" s="230">
        <v>30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 t="s">
        <v>216</v>
      </c>
      <c r="S9" s="232" t="s">
        <v>171</v>
      </c>
      <c r="T9" s="233" t="s">
        <v>171</v>
      </c>
      <c r="U9" s="219">
        <v>0.2</v>
      </c>
      <c r="V9" s="219">
        <f>ROUND(E9*U9,2)</f>
        <v>6</v>
      </c>
      <c r="W9" s="219"/>
      <c r="X9" s="219" t="s">
        <v>167</v>
      </c>
      <c r="Y9" s="210"/>
      <c r="Z9" s="210"/>
      <c r="AA9" s="210"/>
      <c r="AB9" s="210"/>
      <c r="AC9" s="210"/>
      <c r="AD9" s="210"/>
      <c r="AE9" s="210"/>
      <c r="AF9" s="210"/>
      <c r="AG9" s="210" t="s">
        <v>168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1" outlineLevel="1" x14ac:dyDescent="0.25">
      <c r="A10" s="217"/>
      <c r="B10" s="218"/>
      <c r="C10" s="256" t="s">
        <v>439</v>
      </c>
      <c r="D10" s="255"/>
      <c r="E10" s="255"/>
      <c r="F10" s="255"/>
      <c r="G10" s="255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218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2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17"/>
      <c r="B11" s="218"/>
      <c r="C11" s="257" t="s">
        <v>533</v>
      </c>
      <c r="D11" s="253"/>
      <c r="E11" s="254">
        <v>30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0"/>
      <c r="Z11" s="210"/>
      <c r="AA11" s="210"/>
      <c r="AB11" s="210"/>
      <c r="AC11" s="210"/>
      <c r="AD11" s="210"/>
      <c r="AE11" s="210"/>
      <c r="AF11" s="210"/>
      <c r="AG11" s="210" t="s">
        <v>222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>
        <v>2</v>
      </c>
      <c r="B12" s="228" t="s">
        <v>442</v>
      </c>
      <c r="C12" s="247" t="s">
        <v>443</v>
      </c>
      <c r="D12" s="229" t="s">
        <v>215</v>
      </c>
      <c r="E12" s="230">
        <v>9</v>
      </c>
      <c r="F12" s="231"/>
      <c r="G12" s="232">
        <f>ROUND(E12*F12,2)</f>
        <v>0</v>
      </c>
      <c r="H12" s="231"/>
      <c r="I12" s="232">
        <f>ROUND(E12*H12,2)</f>
        <v>0</v>
      </c>
      <c r="J12" s="231"/>
      <c r="K12" s="232">
        <f>ROUND(E12*J12,2)</f>
        <v>0</v>
      </c>
      <c r="L12" s="232">
        <v>21</v>
      </c>
      <c r="M12" s="232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2" t="s">
        <v>216</v>
      </c>
      <c r="S12" s="232" t="s">
        <v>171</v>
      </c>
      <c r="T12" s="233" t="s">
        <v>171</v>
      </c>
      <c r="U12" s="219">
        <v>8.4000000000000005E-2</v>
      </c>
      <c r="V12" s="219">
        <f>ROUND(E12*U12,2)</f>
        <v>0.76</v>
      </c>
      <c r="W12" s="219"/>
      <c r="X12" s="219" t="s">
        <v>167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168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1" outlineLevel="1" x14ac:dyDescent="0.25">
      <c r="A13" s="217"/>
      <c r="B13" s="218"/>
      <c r="C13" s="256" t="s">
        <v>439</v>
      </c>
      <c r="D13" s="255"/>
      <c r="E13" s="255"/>
      <c r="F13" s="255"/>
      <c r="G13" s="255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0"/>
      <c r="Z13" s="210"/>
      <c r="AA13" s="210"/>
      <c r="AB13" s="210"/>
      <c r="AC13" s="210"/>
      <c r="AD13" s="210"/>
      <c r="AE13" s="210"/>
      <c r="AF13" s="210"/>
      <c r="AG13" s="210" t="s">
        <v>218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42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17"/>
      <c r="B14" s="218"/>
      <c r="C14" s="257" t="s">
        <v>534</v>
      </c>
      <c r="D14" s="253"/>
      <c r="E14" s="254">
        <v>9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0"/>
      <c r="Z14" s="210"/>
      <c r="AA14" s="210"/>
      <c r="AB14" s="210"/>
      <c r="AC14" s="210"/>
      <c r="AD14" s="210"/>
      <c r="AE14" s="210"/>
      <c r="AF14" s="210"/>
      <c r="AG14" s="210" t="s">
        <v>222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5">
      <c r="A15" s="221" t="s">
        <v>160</v>
      </c>
      <c r="B15" s="222" t="s">
        <v>93</v>
      </c>
      <c r="C15" s="245" t="s">
        <v>94</v>
      </c>
      <c r="D15" s="223"/>
      <c r="E15" s="224"/>
      <c r="F15" s="225"/>
      <c r="G15" s="225">
        <f>SUMIF(AG16:AG22,"&lt;&gt;NOR",G16:G22)</f>
        <v>0</v>
      </c>
      <c r="H15" s="225"/>
      <c r="I15" s="225">
        <f>SUM(I16:I22)</f>
        <v>0</v>
      </c>
      <c r="J15" s="225"/>
      <c r="K15" s="225">
        <f>SUM(K16:K22)</f>
        <v>0</v>
      </c>
      <c r="L15" s="225"/>
      <c r="M15" s="225">
        <f>SUM(M16:M22)</f>
        <v>0</v>
      </c>
      <c r="N15" s="225"/>
      <c r="O15" s="225">
        <f>SUM(O16:O22)</f>
        <v>0</v>
      </c>
      <c r="P15" s="225"/>
      <c r="Q15" s="225">
        <f>SUM(Q16:Q22)</f>
        <v>0</v>
      </c>
      <c r="R15" s="225"/>
      <c r="S15" s="225"/>
      <c r="T15" s="226"/>
      <c r="U15" s="220"/>
      <c r="V15" s="220">
        <f>SUM(V16:V22)</f>
        <v>10.68</v>
      </c>
      <c r="W15" s="220"/>
      <c r="X15" s="220"/>
      <c r="AG15" t="s">
        <v>161</v>
      </c>
    </row>
    <row r="16" spans="1:60" outlineLevel="1" x14ac:dyDescent="0.25">
      <c r="A16" s="227">
        <v>3</v>
      </c>
      <c r="B16" s="228" t="s">
        <v>223</v>
      </c>
      <c r="C16" s="247" t="s">
        <v>224</v>
      </c>
      <c r="D16" s="229" t="s">
        <v>215</v>
      </c>
      <c r="E16" s="230">
        <v>30</v>
      </c>
      <c r="F16" s="231"/>
      <c r="G16" s="232">
        <f>ROUND(E16*F16,2)</f>
        <v>0</v>
      </c>
      <c r="H16" s="231"/>
      <c r="I16" s="232">
        <f>ROUND(E16*H16,2)</f>
        <v>0</v>
      </c>
      <c r="J16" s="231"/>
      <c r="K16" s="232">
        <f>ROUND(E16*J16,2)</f>
        <v>0</v>
      </c>
      <c r="L16" s="232">
        <v>21</v>
      </c>
      <c r="M16" s="232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2" t="s">
        <v>216</v>
      </c>
      <c r="S16" s="232" t="s">
        <v>171</v>
      </c>
      <c r="T16" s="233" t="s">
        <v>171</v>
      </c>
      <c r="U16" s="219">
        <v>1.0999999999999999E-2</v>
      </c>
      <c r="V16" s="219">
        <f>ROUND(E16*U16,2)</f>
        <v>0.33</v>
      </c>
      <c r="W16" s="219"/>
      <c r="X16" s="219" t="s">
        <v>167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335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17"/>
      <c r="B17" s="218"/>
      <c r="C17" s="256" t="s">
        <v>445</v>
      </c>
      <c r="D17" s="255"/>
      <c r="E17" s="255"/>
      <c r="F17" s="255"/>
      <c r="G17" s="255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0"/>
      <c r="Z17" s="210"/>
      <c r="AA17" s="210"/>
      <c r="AB17" s="210"/>
      <c r="AC17" s="210"/>
      <c r="AD17" s="210"/>
      <c r="AE17" s="210"/>
      <c r="AF17" s="210"/>
      <c r="AG17" s="210" t="s">
        <v>218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30.6" outlineLevel="1" x14ac:dyDescent="0.25">
      <c r="A18" s="227">
        <v>4</v>
      </c>
      <c r="B18" s="228" t="s">
        <v>226</v>
      </c>
      <c r="C18" s="247" t="s">
        <v>227</v>
      </c>
      <c r="D18" s="229" t="s">
        <v>215</v>
      </c>
      <c r="E18" s="230">
        <v>150</v>
      </c>
      <c r="F18" s="231"/>
      <c r="G18" s="232">
        <f>ROUND(E18*F18,2)</f>
        <v>0</v>
      </c>
      <c r="H18" s="231"/>
      <c r="I18" s="232">
        <f>ROUND(E18*H18,2)</f>
        <v>0</v>
      </c>
      <c r="J18" s="231"/>
      <c r="K18" s="232">
        <f>ROUND(E18*J18,2)</f>
        <v>0</v>
      </c>
      <c r="L18" s="232">
        <v>21</v>
      </c>
      <c r="M18" s="232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2" t="s">
        <v>216</v>
      </c>
      <c r="S18" s="232" t="s">
        <v>171</v>
      </c>
      <c r="T18" s="233" t="s">
        <v>171</v>
      </c>
      <c r="U18" s="219">
        <v>0</v>
      </c>
      <c r="V18" s="219">
        <f>ROUND(E18*U18,2)</f>
        <v>0</v>
      </c>
      <c r="W18" s="219"/>
      <c r="X18" s="219" t="s">
        <v>167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168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17"/>
      <c r="B19" s="218"/>
      <c r="C19" s="256" t="s">
        <v>445</v>
      </c>
      <c r="D19" s="255"/>
      <c r="E19" s="255"/>
      <c r="F19" s="255"/>
      <c r="G19" s="255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0"/>
      <c r="Z19" s="210"/>
      <c r="AA19" s="210"/>
      <c r="AB19" s="210"/>
      <c r="AC19" s="210"/>
      <c r="AD19" s="210"/>
      <c r="AE19" s="210"/>
      <c r="AF19" s="210"/>
      <c r="AG19" s="210" t="s">
        <v>218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/>
      <c r="B20" s="218"/>
      <c r="C20" s="257" t="s">
        <v>535</v>
      </c>
      <c r="D20" s="253"/>
      <c r="E20" s="254">
        <v>150</v>
      </c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0"/>
      <c r="Z20" s="210"/>
      <c r="AA20" s="210"/>
      <c r="AB20" s="210"/>
      <c r="AC20" s="210"/>
      <c r="AD20" s="210"/>
      <c r="AE20" s="210"/>
      <c r="AF20" s="210"/>
      <c r="AG20" s="210" t="s">
        <v>222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34">
        <v>5</v>
      </c>
      <c r="B21" s="235" t="s">
        <v>229</v>
      </c>
      <c r="C21" s="246" t="s">
        <v>230</v>
      </c>
      <c r="D21" s="236" t="s">
        <v>215</v>
      </c>
      <c r="E21" s="237">
        <v>30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39" t="s">
        <v>216</v>
      </c>
      <c r="S21" s="239" t="s">
        <v>171</v>
      </c>
      <c r="T21" s="240" t="s">
        <v>171</v>
      </c>
      <c r="U21" s="219">
        <v>0</v>
      </c>
      <c r="V21" s="219">
        <f>ROUND(E21*U21,2)</f>
        <v>0</v>
      </c>
      <c r="W21" s="219"/>
      <c r="X21" s="219" t="s">
        <v>167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446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34">
        <v>6</v>
      </c>
      <c r="B22" s="235" t="s">
        <v>447</v>
      </c>
      <c r="C22" s="246" t="s">
        <v>448</v>
      </c>
      <c r="D22" s="236" t="s">
        <v>215</v>
      </c>
      <c r="E22" s="237">
        <v>30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39"/>
      <c r="S22" s="239" t="s">
        <v>171</v>
      </c>
      <c r="T22" s="240" t="s">
        <v>171</v>
      </c>
      <c r="U22" s="219">
        <v>0.34499999999999997</v>
      </c>
      <c r="V22" s="219">
        <f>ROUND(E22*U22,2)</f>
        <v>10.35</v>
      </c>
      <c r="W22" s="219"/>
      <c r="X22" s="219" t="s">
        <v>167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446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5">
      <c r="A23" s="221" t="s">
        <v>160</v>
      </c>
      <c r="B23" s="222" t="s">
        <v>127</v>
      </c>
      <c r="C23" s="245" t="s">
        <v>128</v>
      </c>
      <c r="D23" s="223"/>
      <c r="E23" s="224"/>
      <c r="F23" s="225"/>
      <c r="G23" s="225">
        <f>SUMIF(AG24:AG27,"&lt;&gt;NOR",G24:G27)</f>
        <v>0</v>
      </c>
      <c r="H23" s="225"/>
      <c r="I23" s="225">
        <f>SUM(I24:I27)</f>
        <v>0</v>
      </c>
      <c r="J23" s="225"/>
      <c r="K23" s="225">
        <f>SUM(K24:K27)</f>
        <v>0</v>
      </c>
      <c r="L23" s="225"/>
      <c r="M23" s="225">
        <f>SUM(M24:M27)</f>
        <v>0</v>
      </c>
      <c r="N23" s="225"/>
      <c r="O23" s="225">
        <f>SUM(O24:O27)</f>
        <v>0.19</v>
      </c>
      <c r="P23" s="225"/>
      <c r="Q23" s="225">
        <f>SUM(Q24:Q27)</f>
        <v>0</v>
      </c>
      <c r="R23" s="225"/>
      <c r="S23" s="225"/>
      <c r="T23" s="226"/>
      <c r="U23" s="220"/>
      <c r="V23" s="220">
        <f>SUM(V24:V27)</f>
        <v>26</v>
      </c>
      <c r="W23" s="220"/>
      <c r="X23" s="220"/>
      <c r="AG23" t="s">
        <v>161</v>
      </c>
    </row>
    <row r="24" spans="1:60" outlineLevel="1" x14ac:dyDescent="0.25">
      <c r="A24" s="227">
        <v>7</v>
      </c>
      <c r="B24" s="228" t="s">
        <v>536</v>
      </c>
      <c r="C24" s="247" t="s">
        <v>537</v>
      </c>
      <c r="D24" s="229" t="s">
        <v>237</v>
      </c>
      <c r="E24" s="230">
        <v>100</v>
      </c>
      <c r="F24" s="231"/>
      <c r="G24" s="232">
        <f>ROUND(E24*F24,2)</f>
        <v>0</v>
      </c>
      <c r="H24" s="231"/>
      <c r="I24" s="232">
        <f>ROUND(E24*H24,2)</f>
        <v>0</v>
      </c>
      <c r="J24" s="231"/>
      <c r="K24" s="232">
        <f>ROUND(E24*J24,2)</f>
        <v>0</v>
      </c>
      <c r="L24" s="232">
        <v>21</v>
      </c>
      <c r="M24" s="232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2"/>
      <c r="S24" s="232" t="s">
        <v>171</v>
      </c>
      <c r="T24" s="233" t="s">
        <v>171</v>
      </c>
      <c r="U24" s="219">
        <v>0.26</v>
      </c>
      <c r="V24" s="219">
        <f>ROUND(E24*U24,2)</f>
        <v>26</v>
      </c>
      <c r="W24" s="219"/>
      <c r="X24" s="219" t="s">
        <v>167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168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17"/>
      <c r="B25" s="218"/>
      <c r="C25" s="248" t="s">
        <v>538</v>
      </c>
      <c r="D25" s="241"/>
      <c r="E25" s="241"/>
      <c r="F25" s="241"/>
      <c r="G25" s="241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0"/>
      <c r="Z25" s="210"/>
      <c r="AA25" s="210"/>
      <c r="AB25" s="210"/>
      <c r="AC25" s="210"/>
      <c r="AD25" s="210"/>
      <c r="AE25" s="210"/>
      <c r="AF25" s="210"/>
      <c r="AG25" s="210" t="s">
        <v>174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>
        <v>8</v>
      </c>
      <c r="B26" s="228" t="s">
        <v>539</v>
      </c>
      <c r="C26" s="247" t="s">
        <v>540</v>
      </c>
      <c r="D26" s="229" t="s">
        <v>291</v>
      </c>
      <c r="E26" s="230">
        <v>100</v>
      </c>
      <c r="F26" s="231"/>
      <c r="G26" s="232">
        <f>ROUND(E26*F26,2)</f>
        <v>0</v>
      </c>
      <c r="H26" s="231"/>
      <c r="I26" s="232">
        <f>ROUND(E26*H26,2)</f>
        <v>0</v>
      </c>
      <c r="J26" s="231"/>
      <c r="K26" s="232">
        <f>ROUND(E26*J26,2)</f>
        <v>0</v>
      </c>
      <c r="L26" s="232">
        <v>21</v>
      </c>
      <c r="M26" s="232">
        <f>G26*(1+L26/100)</f>
        <v>0</v>
      </c>
      <c r="N26" s="232">
        <v>1.9E-3</v>
      </c>
      <c r="O26" s="232">
        <f>ROUND(E26*N26,2)</f>
        <v>0.19</v>
      </c>
      <c r="P26" s="232">
        <v>0</v>
      </c>
      <c r="Q26" s="232">
        <f>ROUND(E26*P26,2)</f>
        <v>0</v>
      </c>
      <c r="R26" s="232"/>
      <c r="S26" s="232" t="s">
        <v>165</v>
      </c>
      <c r="T26" s="233" t="s">
        <v>166</v>
      </c>
      <c r="U26" s="219">
        <v>0</v>
      </c>
      <c r="V26" s="219">
        <f>ROUND(E26*U26,2)</f>
        <v>0</v>
      </c>
      <c r="W26" s="219"/>
      <c r="X26" s="219" t="s">
        <v>295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296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48" t="s">
        <v>541</v>
      </c>
      <c r="D27" s="241"/>
      <c r="E27" s="241"/>
      <c r="F27" s="241"/>
      <c r="G27" s="241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0"/>
      <c r="Z27" s="210"/>
      <c r="AA27" s="210"/>
      <c r="AB27" s="210"/>
      <c r="AC27" s="210"/>
      <c r="AD27" s="210"/>
      <c r="AE27" s="210"/>
      <c r="AF27" s="210"/>
      <c r="AG27" s="210" t="s">
        <v>174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5">
      <c r="A28" s="3"/>
      <c r="B28" s="4"/>
      <c r="C28" s="250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v>15</v>
      </c>
      <c r="AF28">
        <v>21</v>
      </c>
      <c r="AG28" t="s">
        <v>147</v>
      </c>
    </row>
    <row r="29" spans="1:60" x14ac:dyDescent="0.25">
      <c r="A29" s="213"/>
      <c r="B29" s="214" t="s">
        <v>29</v>
      </c>
      <c r="C29" s="251"/>
      <c r="D29" s="215"/>
      <c r="E29" s="216"/>
      <c r="F29" s="216"/>
      <c r="G29" s="244">
        <f>G8+G15+G23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f>SUMIF(L7:L27,AE28,G7:G27)</f>
        <v>0</v>
      </c>
      <c r="AF29">
        <f>SUMIF(L7:L27,AF28,G7:G27)</f>
        <v>0</v>
      </c>
      <c r="AG29" t="s">
        <v>210</v>
      </c>
    </row>
    <row r="30" spans="1:60" x14ac:dyDescent="0.25">
      <c r="C30" s="252"/>
      <c r="D30" s="10"/>
      <c r="AG30" t="s">
        <v>212</v>
      </c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aV5JfPDo5EMPez/P4HW4G4CzNu4rYKkWHOZhHQiRYC2uvNXwmg+n+p9a7C8EQQuu4qSpKO4FAy3I91qu7dh8GA==" saltValue="7+Q5PptOt0ij4M5VZfiJYA==" spinCount="100000" sheet="1"/>
  <mergeCells count="10">
    <mergeCell ref="C17:G17"/>
    <mergeCell ref="C19:G19"/>
    <mergeCell ref="C25:G25"/>
    <mergeCell ref="C27:G27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FF29-3572-4F13-B7BB-7400824E295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63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134</v>
      </c>
      <c r="B1" s="195"/>
      <c r="C1" s="195"/>
      <c r="D1" s="195"/>
      <c r="E1" s="195"/>
      <c r="F1" s="195"/>
      <c r="G1" s="195"/>
      <c r="AG1" t="s">
        <v>135</v>
      </c>
    </row>
    <row r="2" spans="1:60" ht="25.05" customHeight="1" x14ac:dyDescent="0.25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136</v>
      </c>
    </row>
    <row r="3" spans="1:60" ht="25.05" customHeight="1" x14ac:dyDescent="0.25">
      <c r="A3" s="196" t="s">
        <v>8</v>
      </c>
      <c r="B3" s="48" t="s">
        <v>80</v>
      </c>
      <c r="C3" s="199" t="s">
        <v>81</v>
      </c>
      <c r="D3" s="197"/>
      <c r="E3" s="197"/>
      <c r="F3" s="197"/>
      <c r="G3" s="198"/>
      <c r="AC3" s="175" t="s">
        <v>136</v>
      </c>
      <c r="AG3" t="s">
        <v>137</v>
      </c>
    </row>
    <row r="4" spans="1:60" ht="25.05" customHeight="1" x14ac:dyDescent="0.25">
      <c r="A4" s="200" t="s">
        <v>9</v>
      </c>
      <c r="B4" s="201" t="s">
        <v>82</v>
      </c>
      <c r="C4" s="202" t="s">
        <v>83</v>
      </c>
      <c r="D4" s="203"/>
      <c r="E4" s="203"/>
      <c r="F4" s="203"/>
      <c r="G4" s="204"/>
      <c r="AG4" t="s">
        <v>138</v>
      </c>
    </row>
    <row r="5" spans="1:60" x14ac:dyDescent="0.25">
      <c r="D5" s="10"/>
    </row>
    <row r="6" spans="1:60" ht="39.6" x14ac:dyDescent="0.25">
      <c r="A6" s="206" t="s">
        <v>139</v>
      </c>
      <c r="B6" s="208" t="s">
        <v>140</v>
      </c>
      <c r="C6" s="208" t="s">
        <v>141</v>
      </c>
      <c r="D6" s="207" t="s">
        <v>142</v>
      </c>
      <c r="E6" s="206" t="s">
        <v>143</v>
      </c>
      <c r="F6" s="205" t="s">
        <v>144</v>
      </c>
      <c r="G6" s="206" t="s">
        <v>29</v>
      </c>
      <c r="H6" s="209" t="s">
        <v>30</v>
      </c>
      <c r="I6" s="209" t="s">
        <v>145</v>
      </c>
      <c r="J6" s="209" t="s">
        <v>31</v>
      </c>
      <c r="K6" s="209" t="s">
        <v>146</v>
      </c>
      <c r="L6" s="209" t="s">
        <v>147</v>
      </c>
      <c r="M6" s="209" t="s">
        <v>148</v>
      </c>
      <c r="N6" s="209" t="s">
        <v>149</v>
      </c>
      <c r="O6" s="209" t="s">
        <v>150</v>
      </c>
      <c r="P6" s="209" t="s">
        <v>151</v>
      </c>
      <c r="Q6" s="209" t="s">
        <v>152</v>
      </c>
      <c r="R6" s="209" t="s">
        <v>153</v>
      </c>
      <c r="S6" s="209" t="s">
        <v>154</v>
      </c>
      <c r="T6" s="209" t="s">
        <v>155</v>
      </c>
      <c r="U6" s="209" t="s">
        <v>156</v>
      </c>
      <c r="V6" s="209" t="s">
        <v>157</v>
      </c>
      <c r="W6" s="209" t="s">
        <v>158</v>
      </c>
      <c r="X6" s="209" t="s">
        <v>159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21" t="s">
        <v>160</v>
      </c>
      <c r="B8" s="222" t="s">
        <v>97</v>
      </c>
      <c r="C8" s="245" t="s">
        <v>98</v>
      </c>
      <c r="D8" s="223"/>
      <c r="E8" s="224"/>
      <c r="F8" s="225"/>
      <c r="G8" s="225">
        <f>SUMIF(AG9:AG111,"&lt;&gt;NOR",G9:G111)</f>
        <v>0</v>
      </c>
      <c r="H8" s="225"/>
      <c r="I8" s="225">
        <f>SUM(I9:I111)</f>
        <v>0</v>
      </c>
      <c r="J8" s="225"/>
      <c r="K8" s="225">
        <f>SUM(K9:K111)</f>
        <v>0</v>
      </c>
      <c r="L8" s="225"/>
      <c r="M8" s="225">
        <f>SUM(M9:M111)</f>
        <v>0</v>
      </c>
      <c r="N8" s="225"/>
      <c r="O8" s="225">
        <f>SUM(O9:O111)</f>
        <v>38</v>
      </c>
      <c r="P8" s="225"/>
      <c r="Q8" s="225">
        <f>SUM(Q9:Q111)</f>
        <v>0</v>
      </c>
      <c r="R8" s="225"/>
      <c r="S8" s="225"/>
      <c r="T8" s="226"/>
      <c r="U8" s="220"/>
      <c r="V8" s="220">
        <f>SUM(V9:V111)</f>
        <v>833.66000000000008</v>
      </c>
      <c r="W8" s="220"/>
      <c r="X8" s="220"/>
      <c r="AG8" t="s">
        <v>161</v>
      </c>
    </row>
    <row r="9" spans="1:60" outlineLevel="1" x14ac:dyDescent="0.25">
      <c r="A9" s="227">
        <v>1</v>
      </c>
      <c r="B9" s="228" t="s">
        <v>542</v>
      </c>
      <c r="C9" s="247" t="s">
        <v>543</v>
      </c>
      <c r="D9" s="229" t="s">
        <v>215</v>
      </c>
      <c r="E9" s="230">
        <v>31.05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/>
      <c r="S9" s="232" t="s">
        <v>171</v>
      </c>
      <c r="T9" s="233" t="s">
        <v>166</v>
      </c>
      <c r="U9" s="219">
        <v>1.1000000000000001</v>
      </c>
      <c r="V9" s="219">
        <f>ROUND(E9*U9,2)</f>
        <v>34.159999999999997</v>
      </c>
      <c r="W9" s="219"/>
      <c r="X9" s="219" t="s">
        <v>167</v>
      </c>
      <c r="Y9" s="210"/>
      <c r="Z9" s="210"/>
      <c r="AA9" s="210"/>
      <c r="AB9" s="210"/>
      <c r="AC9" s="210"/>
      <c r="AD9" s="210"/>
      <c r="AE9" s="210"/>
      <c r="AF9" s="210"/>
      <c r="AG9" s="210" t="s">
        <v>446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57" t="s">
        <v>544</v>
      </c>
      <c r="D10" s="253"/>
      <c r="E10" s="254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222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17"/>
      <c r="B11" s="218"/>
      <c r="C11" s="257" t="s">
        <v>545</v>
      </c>
      <c r="D11" s="253"/>
      <c r="E11" s="254">
        <v>31.05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0"/>
      <c r="Z11" s="210"/>
      <c r="AA11" s="210"/>
      <c r="AB11" s="210"/>
      <c r="AC11" s="210"/>
      <c r="AD11" s="210"/>
      <c r="AE11" s="210"/>
      <c r="AF11" s="210"/>
      <c r="AG11" s="210" t="s">
        <v>222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>
        <v>2</v>
      </c>
      <c r="B12" s="228" t="s">
        <v>546</v>
      </c>
      <c r="C12" s="247" t="s">
        <v>547</v>
      </c>
      <c r="D12" s="229" t="s">
        <v>233</v>
      </c>
      <c r="E12" s="230">
        <v>249.6</v>
      </c>
      <c r="F12" s="231"/>
      <c r="G12" s="232">
        <f>ROUND(E12*F12,2)</f>
        <v>0</v>
      </c>
      <c r="H12" s="231"/>
      <c r="I12" s="232">
        <f>ROUND(E12*H12,2)</f>
        <v>0</v>
      </c>
      <c r="J12" s="231"/>
      <c r="K12" s="232">
        <f>ROUND(E12*J12,2)</f>
        <v>0</v>
      </c>
      <c r="L12" s="232">
        <v>21</v>
      </c>
      <c r="M12" s="232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2"/>
      <c r="S12" s="232" t="s">
        <v>171</v>
      </c>
      <c r="T12" s="233" t="s">
        <v>166</v>
      </c>
      <c r="U12" s="219">
        <v>0.14699999999999999</v>
      </c>
      <c r="V12" s="219">
        <f>ROUND(E12*U12,2)</f>
        <v>36.69</v>
      </c>
      <c r="W12" s="219"/>
      <c r="X12" s="219" t="s">
        <v>167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446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17"/>
      <c r="B13" s="218"/>
      <c r="C13" s="257" t="s">
        <v>548</v>
      </c>
      <c r="D13" s="253"/>
      <c r="E13" s="254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0"/>
      <c r="Z13" s="210"/>
      <c r="AA13" s="210"/>
      <c r="AB13" s="210"/>
      <c r="AC13" s="210"/>
      <c r="AD13" s="210"/>
      <c r="AE13" s="210"/>
      <c r="AF13" s="210"/>
      <c r="AG13" s="210" t="s">
        <v>222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17"/>
      <c r="B14" s="218"/>
      <c r="C14" s="257" t="s">
        <v>549</v>
      </c>
      <c r="D14" s="253"/>
      <c r="E14" s="254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0"/>
      <c r="Z14" s="210"/>
      <c r="AA14" s="210"/>
      <c r="AB14" s="210"/>
      <c r="AC14" s="210"/>
      <c r="AD14" s="210"/>
      <c r="AE14" s="210"/>
      <c r="AF14" s="210"/>
      <c r="AG14" s="210" t="s">
        <v>222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17"/>
      <c r="B15" s="218"/>
      <c r="C15" s="257" t="s">
        <v>550</v>
      </c>
      <c r="D15" s="253"/>
      <c r="E15" s="254">
        <v>249.6</v>
      </c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0"/>
      <c r="Z15" s="210"/>
      <c r="AA15" s="210"/>
      <c r="AB15" s="210"/>
      <c r="AC15" s="210"/>
      <c r="AD15" s="210"/>
      <c r="AE15" s="210"/>
      <c r="AF15" s="210"/>
      <c r="AG15" s="210" t="s">
        <v>222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>
        <v>3</v>
      </c>
      <c r="B16" s="228" t="s">
        <v>551</v>
      </c>
      <c r="C16" s="247" t="s">
        <v>552</v>
      </c>
      <c r="D16" s="229" t="s">
        <v>233</v>
      </c>
      <c r="E16" s="230">
        <v>249.6</v>
      </c>
      <c r="F16" s="231"/>
      <c r="G16" s="232">
        <f>ROUND(E16*F16,2)</f>
        <v>0</v>
      </c>
      <c r="H16" s="231"/>
      <c r="I16" s="232">
        <f>ROUND(E16*H16,2)</f>
        <v>0</v>
      </c>
      <c r="J16" s="231"/>
      <c r="K16" s="232">
        <f>ROUND(E16*J16,2)</f>
        <v>0</v>
      </c>
      <c r="L16" s="232">
        <v>21</v>
      </c>
      <c r="M16" s="232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2"/>
      <c r="S16" s="232" t="s">
        <v>171</v>
      </c>
      <c r="T16" s="233" t="s">
        <v>166</v>
      </c>
      <c r="U16" s="219">
        <v>2E-3</v>
      </c>
      <c r="V16" s="219">
        <f>ROUND(E16*U16,2)</f>
        <v>0.5</v>
      </c>
      <c r="W16" s="219"/>
      <c r="X16" s="219" t="s">
        <v>167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446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17"/>
      <c r="B17" s="218"/>
      <c r="C17" s="257" t="s">
        <v>548</v>
      </c>
      <c r="D17" s="253"/>
      <c r="E17" s="254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0"/>
      <c r="Z17" s="210"/>
      <c r="AA17" s="210"/>
      <c r="AB17" s="210"/>
      <c r="AC17" s="210"/>
      <c r="AD17" s="210"/>
      <c r="AE17" s="210"/>
      <c r="AF17" s="210"/>
      <c r="AG17" s="210" t="s">
        <v>222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17"/>
      <c r="B18" s="218"/>
      <c r="C18" s="257" t="s">
        <v>549</v>
      </c>
      <c r="D18" s="253"/>
      <c r="E18" s="254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0"/>
      <c r="Z18" s="210"/>
      <c r="AA18" s="210"/>
      <c r="AB18" s="210"/>
      <c r="AC18" s="210"/>
      <c r="AD18" s="210"/>
      <c r="AE18" s="210"/>
      <c r="AF18" s="210"/>
      <c r="AG18" s="210" t="s">
        <v>222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17"/>
      <c r="B19" s="218"/>
      <c r="C19" s="257" t="s">
        <v>550</v>
      </c>
      <c r="D19" s="253"/>
      <c r="E19" s="254">
        <v>249.6</v>
      </c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0"/>
      <c r="Z19" s="210"/>
      <c r="AA19" s="210"/>
      <c r="AB19" s="210"/>
      <c r="AC19" s="210"/>
      <c r="AD19" s="210"/>
      <c r="AE19" s="210"/>
      <c r="AF19" s="210"/>
      <c r="AG19" s="210" t="s">
        <v>222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27">
        <v>4</v>
      </c>
      <c r="B20" s="228" t="s">
        <v>553</v>
      </c>
      <c r="C20" s="247" t="s">
        <v>554</v>
      </c>
      <c r="D20" s="229" t="s">
        <v>233</v>
      </c>
      <c r="E20" s="230">
        <v>249.6</v>
      </c>
      <c r="F20" s="231"/>
      <c r="G20" s="232">
        <f>ROUND(E20*F20,2)</f>
        <v>0</v>
      </c>
      <c r="H20" s="231"/>
      <c r="I20" s="232">
        <f>ROUND(E20*H20,2)</f>
        <v>0</v>
      </c>
      <c r="J20" s="231"/>
      <c r="K20" s="232">
        <f>ROUND(E20*J20,2)</f>
        <v>0</v>
      </c>
      <c r="L20" s="232">
        <v>21</v>
      </c>
      <c r="M20" s="232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2"/>
      <c r="S20" s="232" t="s">
        <v>171</v>
      </c>
      <c r="T20" s="233" t="s">
        <v>166</v>
      </c>
      <c r="U20" s="219">
        <v>1.4999999999999999E-2</v>
      </c>
      <c r="V20" s="219">
        <f>ROUND(E20*U20,2)</f>
        <v>3.74</v>
      </c>
      <c r="W20" s="219"/>
      <c r="X20" s="219" t="s">
        <v>167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446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17"/>
      <c r="B21" s="218"/>
      <c r="C21" s="257" t="s">
        <v>548</v>
      </c>
      <c r="D21" s="253"/>
      <c r="E21" s="254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0"/>
      <c r="Z21" s="210"/>
      <c r="AA21" s="210"/>
      <c r="AB21" s="210"/>
      <c r="AC21" s="210"/>
      <c r="AD21" s="210"/>
      <c r="AE21" s="210"/>
      <c r="AF21" s="210"/>
      <c r="AG21" s="210" t="s">
        <v>222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17"/>
      <c r="B22" s="218"/>
      <c r="C22" s="257" t="s">
        <v>549</v>
      </c>
      <c r="D22" s="253"/>
      <c r="E22" s="254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0"/>
      <c r="Z22" s="210"/>
      <c r="AA22" s="210"/>
      <c r="AB22" s="210"/>
      <c r="AC22" s="210"/>
      <c r="AD22" s="210"/>
      <c r="AE22" s="210"/>
      <c r="AF22" s="210"/>
      <c r="AG22" s="210" t="s">
        <v>222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17"/>
      <c r="B23" s="218"/>
      <c r="C23" s="257" t="s">
        <v>550</v>
      </c>
      <c r="D23" s="253"/>
      <c r="E23" s="254">
        <v>249.6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0"/>
      <c r="Z23" s="210"/>
      <c r="AA23" s="210"/>
      <c r="AB23" s="210"/>
      <c r="AC23" s="210"/>
      <c r="AD23" s="210"/>
      <c r="AE23" s="210"/>
      <c r="AF23" s="210"/>
      <c r="AG23" s="210" t="s">
        <v>222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7">
        <v>5</v>
      </c>
      <c r="B24" s="228" t="s">
        <v>555</v>
      </c>
      <c r="C24" s="247" t="s">
        <v>556</v>
      </c>
      <c r="D24" s="229" t="s">
        <v>254</v>
      </c>
      <c r="E24" s="230">
        <v>24.96</v>
      </c>
      <c r="F24" s="231"/>
      <c r="G24" s="232">
        <f>ROUND(E24*F24,2)</f>
        <v>0</v>
      </c>
      <c r="H24" s="231"/>
      <c r="I24" s="232">
        <f>ROUND(E24*H24,2)</f>
        <v>0</v>
      </c>
      <c r="J24" s="231"/>
      <c r="K24" s="232">
        <f>ROUND(E24*J24,2)</f>
        <v>0</v>
      </c>
      <c r="L24" s="232">
        <v>21</v>
      </c>
      <c r="M24" s="232">
        <f>G24*(1+L24/100)</f>
        <v>0</v>
      </c>
      <c r="N24" s="232">
        <v>0</v>
      </c>
      <c r="O24" s="232">
        <f>ROUND(E24*N24,2)</f>
        <v>0</v>
      </c>
      <c r="P24" s="232">
        <v>0</v>
      </c>
      <c r="Q24" s="232">
        <f>ROUND(E24*P24,2)</f>
        <v>0</v>
      </c>
      <c r="R24" s="232"/>
      <c r="S24" s="232" t="s">
        <v>171</v>
      </c>
      <c r="T24" s="233" t="s">
        <v>166</v>
      </c>
      <c r="U24" s="219">
        <v>1.603</v>
      </c>
      <c r="V24" s="219">
        <f>ROUND(E24*U24,2)</f>
        <v>40.01</v>
      </c>
      <c r="W24" s="219"/>
      <c r="X24" s="219" t="s">
        <v>167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446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17"/>
      <c r="B25" s="218"/>
      <c r="C25" s="257" t="s">
        <v>557</v>
      </c>
      <c r="D25" s="253"/>
      <c r="E25" s="254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0"/>
      <c r="Z25" s="210"/>
      <c r="AA25" s="210"/>
      <c r="AB25" s="210"/>
      <c r="AC25" s="210"/>
      <c r="AD25" s="210"/>
      <c r="AE25" s="210"/>
      <c r="AF25" s="210"/>
      <c r="AG25" s="210" t="s">
        <v>222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17"/>
      <c r="B26" s="218"/>
      <c r="C26" s="257" t="s">
        <v>558</v>
      </c>
      <c r="D26" s="253"/>
      <c r="E26" s="254">
        <v>24.96</v>
      </c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0"/>
      <c r="Z26" s="210"/>
      <c r="AA26" s="210"/>
      <c r="AB26" s="210"/>
      <c r="AC26" s="210"/>
      <c r="AD26" s="210"/>
      <c r="AE26" s="210"/>
      <c r="AF26" s="210"/>
      <c r="AG26" s="210" t="s">
        <v>222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7">
        <v>6</v>
      </c>
      <c r="B27" s="228" t="s">
        <v>559</v>
      </c>
      <c r="C27" s="247" t="s">
        <v>560</v>
      </c>
      <c r="D27" s="229" t="s">
        <v>215</v>
      </c>
      <c r="E27" s="230">
        <v>25</v>
      </c>
      <c r="F27" s="231"/>
      <c r="G27" s="232">
        <f>ROUND(E27*F27,2)</f>
        <v>0</v>
      </c>
      <c r="H27" s="231"/>
      <c r="I27" s="232">
        <f>ROUND(E27*H27,2)</f>
        <v>0</v>
      </c>
      <c r="J27" s="231"/>
      <c r="K27" s="232">
        <f>ROUND(E27*J27,2)</f>
        <v>0</v>
      </c>
      <c r="L27" s="232">
        <v>21</v>
      </c>
      <c r="M27" s="232">
        <f>G27*(1+L27/100)</f>
        <v>0</v>
      </c>
      <c r="N27" s="232">
        <v>0.6</v>
      </c>
      <c r="O27" s="232">
        <f>ROUND(E27*N27,2)</f>
        <v>15</v>
      </c>
      <c r="P27" s="232">
        <v>0</v>
      </c>
      <c r="Q27" s="232">
        <f>ROUND(E27*P27,2)</f>
        <v>0</v>
      </c>
      <c r="R27" s="232"/>
      <c r="S27" s="232" t="s">
        <v>165</v>
      </c>
      <c r="T27" s="233" t="s">
        <v>166</v>
      </c>
      <c r="U27" s="219">
        <v>0</v>
      </c>
      <c r="V27" s="219">
        <f>ROUND(E27*U27,2)</f>
        <v>0</v>
      </c>
      <c r="W27" s="219"/>
      <c r="X27" s="219" t="s">
        <v>167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446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17"/>
      <c r="B28" s="218"/>
      <c r="C28" s="257" t="s">
        <v>561</v>
      </c>
      <c r="D28" s="253"/>
      <c r="E28" s="254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0"/>
      <c r="Z28" s="210"/>
      <c r="AA28" s="210"/>
      <c r="AB28" s="210"/>
      <c r="AC28" s="210"/>
      <c r="AD28" s="210"/>
      <c r="AE28" s="210"/>
      <c r="AF28" s="210"/>
      <c r="AG28" s="210" t="s">
        <v>222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17"/>
      <c r="B29" s="218"/>
      <c r="C29" s="257" t="s">
        <v>562</v>
      </c>
      <c r="D29" s="253"/>
      <c r="E29" s="254">
        <v>25</v>
      </c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0"/>
      <c r="Z29" s="210"/>
      <c r="AA29" s="210"/>
      <c r="AB29" s="210"/>
      <c r="AC29" s="210"/>
      <c r="AD29" s="210"/>
      <c r="AE29" s="210"/>
      <c r="AF29" s="210"/>
      <c r="AG29" s="210" t="s">
        <v>222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>
        <v>7</v>
      </c>
      <c r="B30" s="228" t="s">
        <v>563</v>
      </c>
      <c r="C30" s="247" t="s">
        <v>564</v>
      </c>
      <c r="D30" s="229" t="s">
        <v>233</v>
      </c>
      <c r="E30" s="230">
        <v>499.2</v>
      </c>
      <c r="F30" s="231"/>
      <c r="G30" s="232">
        <f>ROUND(E30*F30,2)</f>
        <v>0</v>
      </c>
      <c r="H30" s="231"/>
      <c r="I30" s="232">
        <f>ROUND(E30*H30,2)</f>
        <v>0</v>
      </c>
      <c r="J30" s="231"/>
      <c r="K30" s="232">
        <f>ROUND(E30*J30,2)</f>
        <v>0</v>
      </c>
      <c r="L30" s="232">
        <v>21</v>
      </c>
      <c r="M30" s="232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2"/>
      <c r="S30" s="232" t="s">
        <v>171</v>
      </c>
      <c r="T30" s="233" t="s">
        <v>166</v>
      </c>
      <c r="U30" s="219">
        <v>3.5000000000000001E-3</v>
      </c>
      <c r="V30" s="219">
        <f>ROUND(E30*U30,2)</f>
        <v>1.75</v>
      </c>
      <c r="W30" s="219"/>
      <c r="X30" s="219" t="s">
        <v>167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446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17"/>
      <c r="B31" s="218"/>
      <c r="C31" s="257" t="s">
        <v>565</v>
      </c>
      <c r="D31" s="253"/>
      <c r="E31" s="254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0"/>
      <c r="Z31" s="210"/>
      <c r="AA31" s="210"/>
      <c r="AB31" s="210"/>
      <c r="AC31" s="210"/>
      <c r="AD31" s="210"/>
      <c r="AE31" s="210"/>
      <c r="AF31" s="210"/>
      <c r="AG31" s="210" t="s">
        <v>222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57" t="s">
        <v>566</v>
      </c>
      <c r="D32" s="253"/>
      <c r="E32" s="254">
        <v>499.2</v>
      </c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0"/>
      <c r="Z32" s="210"/>
      <c r="AA32" s="210"/>
      <c r="AB32" s="210"/>
      <c r="AC32" s="210"/>
      <c r="AD32" s="210"/>
      <c r="AE32" s="210"/>
      <c r="AF32" s="210"/>
      <c r="AG32" s="210" t="s">
        <v>222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>
        <v>8</v>
      </c>
      <c r="B33" s="228" t="s">
        <v>567</v>
      </c>
      <c r="C33" s="247" t="s">
        <v>568</v>
      </c>
      <c r="D33" s="229" t="s">
        <v>233</v>
      </c>
      <c r="E33" s="230">
        <v>249.6</v>
      </c>
      <c r="F33" s="231"/>
      <c r="G33" s="232">
        <f>ROUND(E33*F33,2)</f>
        <v>0</v>
      </c>
      <c r="H33" s="231"/>
      <c r="I33" s="232">
        <f>ROUND(E33*H33,2)</f>
        <v>0</v>
      </c>
      <c r="J33" s="231"/>
      <c r="K33" s="232">
        <f>ROUND(E33*J33,2)</f>
        <v>0</v>
      </c>
      <c r="L33" s="232">
        <v>21</v>
      </c>
      <c r="M33" s="232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2"/>
      <c r="S33" s="232" t="s">
        <v>171</v>
      </c>
      <c r="T33" s="233" t="s">
        <v>166</v>
      </c>
      <c r="U33" s="219">
        <v>1E-3</v>
      </c>
      <c r="V33" s="219">
        <f>ROUND(E33*U33,2)</f>
        <v>0.25</v>
      </c>
      <c r="W33" s="219"/>
      <c r="X33" s="219" t="s">
        <v>167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446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17"/>
      <c r="B34" s="218"/>
      <c r="C34" s="257" t="s">
        <v>548</v>
      </c>
      <c r="D34" s="253"/>
      <c r="E34" s="254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0"/>
      <c r="Z34" s="210"/>
      <c r="AA34" s="210"/>
      <c r="AB34" s="210"/>
      <c r="AC34" s="210"/>
      <c r="AD34" s="210"/>
      <c r="AE34" s="210"/>
      <c r="AF34" s="210"/>
      <c r="AG34" s="210" t="s">
        <v>222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17"/>
      <c r="B35" s="218"/>
      <c r="C35" s="257" t="s">
        <v>549</v>
      </c>
      <c r="D35" s="253"/>
      <c r="E35" s="254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0"/>
      <c r="Z35" s="210"/>
      <c r="AA35" s="210"/>
      <c r="AB35" s="210"/>
      <c r="AC35" s="210"/>
      <c r="AD35" s="210"/>
      <c r="AE35" s="210"/>
      <c r="AF35" s="210"/>
      <c r="AG35" s="210" t="s">
        <v>222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17"/>
      <c r="B36" s="218"/>
      <c r="C36" s="257" t="s">
        <v>550</v>
      </c>
      <c r="D36" s="253"/>
      <c r="E36" s="254">
        <v>249.6</v>
      </c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0"/>
      <c r="Z36" s="210"/>
      <c r="AA36" s="210"/>
      <c r="AB36" s="210"/>
      <c r="AC36" s="210"/>
      <c r="AD36" s="210"/>
      <c r="AE36" s="210"/>
      <c r="AF36" s="210"/>
      <c r="AG36" s="210" t="s">
        <v>222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34">
        <v>9</v>
      </c>
      <c r="B37" s="235" t="s">
        <v>569</v>
      </c>
      <c r="C37" s="246" t="s">
        <v>570</v>
      </c>
      <c r="D37" s="236" t="s">
        <v>291</v>
      </c>
      <c r="E37" s="237">
        <v>30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39"/>
      <c r="S37" s="239" t="s">
        <v>171</v>
      </c>
      <c r="T37" s="240" t="s">
        <v>166</v>
      </c>
      <c r="U37" s="219">
        <v>3.4780000000000002</v>
      </c>
      <c r="V37" s="219">
        <f>ROUND(E37*U37,2)</f>
        <v>104.34</v>
      </c>
      <c r="W37" s="219"/>
      <c r="X37" s="219" t="s">
        <v>167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446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>
        <v>10</v>
      </c>
      <c r="B38" s="228" t="s">
        <v>571</v>
      </c>
      <c r="C38" s="247" t="s">
        <v>572</v>
      </c>
      <c r="D38" s="229" t="s">
        <v>215</v>
      </c>
      <c r="E38" s="230">
        <v>7.5</v>
      </c>
      <c r="F38" s="231"/>
      <c r="G38" s="232">
        <f>ROUND(E38*F38,2)</f>
        <v>0</v>
      </c>
      <c r="H38" s="231"/>
      <c r="I38" s="232">
        <f>ROUND(E38*H38,2)</f>
        <v>0</v>
      </c>
      <c r="J38" s="231"/>
      <c r="K38" s="232">
        <f>ROUND(E38*J38,2)</f>
        <v>0</v>
      </c>
      <c r="L38" s="232">
        <v>21</v>
      </c>
      <c r="M38" s="232">
        <f>G38*(1+L38/100)</f>
        <v>0</v>
      </c>
      <c r="N38" s="232">
        <v>0.6</v>
      </c>
      <c r="O38" s="232">
        <f>ROUND(E38*N38,2)</f>
        <v>4.5</v>
      </c>
      <c r="P38" s="232">
        <v>0</v>
      </c>
      <c r="Q38" s="232">
        <f>ROUND(E38*P38,2)</f>
        <v>0</v>
      </c>
      <c r="R38" s="232" t="s">
        <v>294</v>
      </c>
      <c r="S38" s="232" t="s">
        <v>171</v>
      </c>
      <c r="T38" s="233" t="s">
        <v>166</v>
      </c>
      <c r="U38" s="219">
        <v>0</v>
      </c>
      <c r="V38" s="219">
        <f>ROUND(E38*U38,2)</f>
        <v>0</v>
      </c>
      <c r="W38" s="219"/>
      <c r="X38" s="219" t="s">
        <v>295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573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17"/>
      <c r="B39" s="218"/>
      <c r="C39" s="257" t="s">
        <v>574</v>
      </c>
      <c r="D39" s="253"/>
      <c r="E39" s="254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0"/>
      <c r="Z39" s="210"/>
      <c r="AA39" s="210"/>
      <c r="AB39" s="210"/>
      <c r="AC39" s="210"/>
      <c r="AD39" s="210"/>
      <c r="AE39" s="210"/>
      <c r="AF39" s="210"/>
      <c r="AG39" s="210" t="s">
        <v>222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17"/>
      <c r="B40" s="218"/>
      <c r="C40" s="257" t="s">
        <v>575</v>
      </c>
      <c r="D40" s="253"/>
      <c r="E40" s="254">
        <v>7.5</v>
      </c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0"/>
      <c r="Z40" s="210"/>
      <c r="AA40" s="210"/>
      <c r="AB40" s="210"/>
      <c r="AC40" s="210"/>
      <c r="AD40" s="210"/>
      <c r="AE40" s="210"/>
      <c r="AF40" s="210"/>
      <c r="AG40" s="210" t="s">
        <v>222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34">
        <v>11</v>
      </c>
      <c r="B41" s="235" t="s">
        <v>576</v>
      </c>
      <c r="C41" s="246" t="s">
        <v>577</v>
      </c>
      <c r="D41" s="236" t="s">
        <v>291</v>
      </c>
      <c r="E41" s="237">
        <v>30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9">
        <v>0</v>
      </c>
      <c r="O41" s="239">
        <f>ROUND(E41*N41,2)</f>
        <v>0</v>
      </c>
      <c r="P41" s="239">
        <v>0</v>
      </c>
      <c r="Q41" s="239">
        <f>ROUND(E41*P41,2)</f>
        <v>0</v>
      </c>
      <c r="R41" s="239"/>
      <c r="S41" s="239" t="s">
        <v>171</v>
      </c>
      <c r="T41" s="240" t="s">
        <v>166</v>
      </c>
      <c r="U41" s="219">
        <v>3.0920000000000001</v>
      </c>
      <c r="V41" s="219">
        <f>ROUND(E41*U41,2)</f>
        <v>92.76</v>
      </c>
      <c r="W41" s="219"/>
      <c r="X41" s="219" t="s">
        <v>167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446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34">
        <v>12</v>
      </c>
      <c r="B42" s="235" t="s">
        <v>578</v>
      </c>
      <c r="C42" s="246" t="s">
        <v>579</v>
      </c>
      <c r="D42" s="236" t="s">
        <v>291</v>
      </c>
      <c r="E42" s="237">
        <v>13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9">
        <v>1.2E-2</v>
      </c>
      <c r="O42" s="239">
        <f>ROUND(E42*N42,2)</f>
        <v>0.16</v>
      </c>
      <c r="P42" s="239">
        <v>0</v>
      </c>
      <c r="Q42" s="239">
        <f>ROUND(E42*P42,2)</f>
        <v>0</v>
      </c>
      <c r="R42" s="239" t="s">
        <v>294</v>
      </c>
      <c r="S42" s="239" t="s">
        <v>171</v>
      </c>
      <c r="T42" s="240" t="s">
        <v>166</v>
      </c>
      <c r="U42" s="219">
        <v>0</v>
      </c>
      <c r="V42" s="219">
        <f>ROUND(E42*U42,2)</f>
        <v>0</v>
      </c>
      <c r="W42" s="219"/>
      <c r="X42" s="219" t="s">
        <v>295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573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34">
        <v>13</v>
      </c>
      <c r="B43" s="235" t="s">
        <v>580</v>
      </c>
      <c r="C43" s="246" t="s">
        <v>581</v>
      </c>
      <c r="D43" s="236" t="s">
        <v>291</v>
      </c>
      <c r="E43" s="237">
        <v>17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9">
        <v>1.4999999999999999E-2</v>
      </c>
      <c r="O43" s="239">
        <f>ROUND(E43*N43,2)</f>
        <v>0.26</v>
      </c>
      <c r="P43" s="239">
        <v>0</v>
      </c>
      <c r="Q43" s="239">
        <f>ROUND(E43*P43,2)</f>
        <v>0</v>
      </c>
      <c r="R43" s="239" t="s">
        <v>294</v>
      </c>
      <c r="S43" s="239" t="s">
        <v>171</v>
      </c>
      <c r="T43" s="240" t="s">
        <v>166</v>
      </c>
      <c r="U43" s="219">
        <v>0</v>
      </c>
      <c r="V43" s="219">
        <f>ROUND(E43*U43,2)</f>
        <v>0</v>
      </c>
      <c r="W43" s="219"/>
      <c r="X43" s="219" t="s">
        <v>295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573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27">
        <v>14</v>
      </c>
      <c r="B44" s="228" t="s">
        <v>582</v>
      </c>
      <c r="C44" s="247" t="s">
        <v>583</v>
      </c>
      <c r="D44" s="229" t="s">
        <v>291</v>
      </c>
      <c r="E44" s="230">
        <v>90</v>
      </c>
      <c r="F44" s="231"/>
      <c r="G44" s="232">
        <f>ROUND(E44*F44,2)</f>
        <v>0</v>
      </c>
      <c r="H44" s="231"/>
      <c r="I44" s="232">
        <f>ROUND(E44*H44,2)</f>
        <v>0</v>
      </c>
      <c r="J44" s="231"/>
      <c r="K44" s="232">
        <f>ROUND(E44*J44,2)</f>
        <v>0</v>
      </c>
      <c r="L44" s="232">
        <v>21</v>
      </c>
      <c r="M44" s="232">
        <f>G44*(1+L44/100)</f>
        <v>0</v>
      </c>
      <c r="N44" s="232">
        <v>1.0000000000000001E-5</v>
      </c>
      <c r="O44" s="232">
        <f>ROUND(E44*N44,2)</f>
        <v>0</v>
      </c>
      <c r="P44" s="232">
        <v>0</v>
      </c>
      <c r="Q44" s="232">
        <f>ROUND(E44*P44,2)</f>
        <v>0</v>
      </c>
      <c r="R44" s="232"/>
      <c r="S44" s="232" t="s">
        <v>171</v>
      </c>
      <c r="T44" s="233" t="s">
        <v>166</v>
      </c>
      <c r="U44" s="219">
        <v>0.12</v>
      </c>
      <c r="V44" s="219">
        <f>ROUND(E44*U44,2)</f>
        <v>10.8</v>
      </c>
      <c r="W44" s="219"/>
      <c r="X44" s="219" t="s">
        <v>167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446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17"/>
      <c r="B45" s="218"/>
      <c r="C45" s="257" t="s">
        <v>584</v>
      </c>
      <c r="D45" s="253"/>
      <c r="E45" s="254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0"/>
      <c r="Z45" s="210"/>
      <c r="AA45" s="210"/>
      <c r="AB45" s="210"/>
      <c r="AC45" s="210"/>
      <c r="AD45" s="210"/>
      <c r="AE45" s="210"/>
      <c r="AF45" s="210"/>
      <c r="AG45" s="210" t="s">
        <v>222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17"/>
      <c r="B46" s="218"/>
      <c r="C46" s="257" t="s">
        <v>585</v>
      </c>
      <c r="D46" s="253"/>
      <c r="E46" s="254">
        <v>90</v>
      </c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0"/>
      <c r="Z46" s="210"/>
      <c r="AA46" s="210"/>
      <c r="AB46" s="210"/>
      <c r="AC46" s="210"/>
      <c r="AD46" s="210"/>
      <c r="AE46" s="210"/>
      <c r="AF46" s="210"/>
      <c r="AG46" s="210" t="s">
        <v>222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>
        <v>15</v>
      </c>
      <c r="B47" s="228" t="s">
        <v>586</v>
      </c>
      <c r="C47" s="247" t="s">
        <v>587</v>
      </c>
      <c r="D47" s="229" t="s">
        <v>291</v>
      </c>
      <c r="E47" s="230">
        <v>90</v>
      </c>
      <c r="F47" s="231"/>
      <c r="G47" s="232">
        <f>ROUND(E47*F47,2)</f>
        <v>0</v>
      </c>
      <c r="H47" s="231"/>
      <c r="I47" s="232">
        <f>ROUND(E47*H47,2)</f>
        <v>0</v>
      </c>
      <c r="J47" s="231"/>
      <c r="K47" s="232">
        <f>ROUND(E47*J47,2)</f>
        <v>0</v>
      </c>
      <c r="L47" s="232">
        <v>21</v>
      </c>
      <c r="M47" s="232">
        <f>G47*(1+L47/100)</f>
        <v>0</v>
      </c>
      <c r="N47" s="232">
        <v>4.5999999999999999E-3</v>
      </c>
      <c r="O47" s="232">
        <f>ROUND(E47*N47,2)</f>
        <v>0.41</v>
      </c>
      <c r="P47" s="232">
        <v>0</v>
      </c>
      <c r="Q47" s="232">
        <f>ROUND(E47*P47,2)</f>
        <v>0</v>
      </c>
      <c r="R47" s="232" t="s">
        <v>294</v>
      </c>
      <c r="S47" s="232" t="s">
        <v>171</v>
      </c>
      <c r="T47" s="233" t="s">
        <v>166</v>
      </c>
      <c r="U47" s="219">
        <v>0</v>
      </c>
      <c r="V47" s="219">
        <f>ROUND(E47*U47,2)</f>
        <v>0</v>
      </c>
      <c r="W47" s="219"/>
      <c r="X47" s="219" t="s">
        <v>295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573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17"/>
      <c r="B48" s="218"/>
      <c r="C48" s="257" t="s">
        <v>584</v>
      </c>
      <c r="D48" s="253"/>
      <c r="E48" s="254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0"/>
      <c r="Z48" s="210"/>
      <c r="AA48" s="210"/>
      <c r="AB48" s="210"/>
      <c r="AC48" s="210"/>
      <c r="AD48" s="210"/>
      <c r="AE48" s="210"/>
      <c r="AF48" s="210"/>
      <c r="AG48" s="210" t="s">
        <v>222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17"/>
      <c r="B49" s="218"/>
      <c r="C49" s="257" t="s">
        <v>588</v>
      </c>
      <c r="D49" s="253"/>
      <c r="E49" s="254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0"/>
      <c r="Z49" s="210"/>
      <c r="AA49" s="210"/>
      <c r="AB49" s="210"/>
      <c r="AC49" s="210"/>
      <c r="AD49" s="210"/>
      <c r="AE49" s="210"/>
      <c r="AF49" s="210"/>
      <c r="AG49" s="210" t="s">
        <v>222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17"/>
      <c r="B50" s="218"/>
      <c r="C50" s="257" t="s">
        <v>585</v>
      </c>
      <c r="D50" s="253"/>
      <c r="E50" s="254">
        <v>90</v>
      </c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0"/>
      <c r="Z50" s="210"/>
      <c r="AA50" s="210"/>
      <c r="AB50" s="210"/>
      <c r="AC50" s="210"/>
      <c r="AD50" s="210"/>
      <c r="AE50" s="210"/>
      <c r="AF50" s="210"/>
      <c r="AG50" s="210" t="s">
        <v>222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>
        <v>16</v>
      </c>
      <c r="B51" s="228" t="s">
        <v>589</v>
      </c>
      <c r="C51" s="247" t="s">
        <v>590</v>
      </c>
      <c r="D51" s="229" t="s">
        <v>291</v>
      </c>
      <c r="E51" s="230">
        <v>270</v>
      </c>
      <c r="F51" s="231"/>
      <c r="G51" s="232">
        <f>ROUND(E51*F51,2)</f>
        <v>0</v>
      </c>
      <c r="H51" s="231"/>
      <c r="I51" s="232">
        <f>ROUND(E51*H51,2)</f>
        <v>0</v>
      </c>
      <c r="J51" s="231"/>
      <c r="K51" s="232">
        <f>ROUND(E51*J51,2)</f>
        <v>0</v>
      </c>
      <c r="L51" s="232">
        <v>21</v>
      </c>
      <c r="M51" s="232">
        <f>G51*(1+L51/100)</f>
        <v>0</v>
      </c>
      <c r="N51" s="232">
        <v>6.3000000000000003E-4</v>
      </c>
      <c r="O51" s="232">
        <f>ROUND(E51*N51,2)</f>
        <v>0.17</v>
      </c>
      <c r="P51" s="232">
        <v>0</v>
      </c>
      <c r="Q51" s="232">
        <f>ROUND(E51*P51,2)</f>
        <v>0</v>
      </c>
      <c r="R51" s="232" t="s">
        <v>294</v>
      </c>
      <c r="S51" s="232" t="s">
        <v>171</v>
      </c>
      <c r="T51" s="233" t="s">
        <v>166</v>
      </c>
      <c r="U51" s="219">
        <v>0</v>
      </c>
      <c r="V51" s="219">
        <f>ROUND(E51*U51,2)</f>
        <v>0</v>
      </c>
      <c r="W51" s="219"/>
      <c r="X51" s="219" t="s">
        <v>295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296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17"/>
      <c r="B52" s="218"/>
      <c r="C52" s="257" t="s">
        <v>591</v>
      </c>
      <c r="D52" s="253"/>
      <c r="E52" s="254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0"/>
      <c r="Z52" s="210"/>
      <c r="AA52" s="210"/>
      <c r="AB52" s="210"/>
      <c r="AC52" s="210"/>
      <c r="AD52" s="210"/>
      <c r="AE52" s="210"/>
      <c r="AF52" s="210"/>
      <c r="AG52" s="210" t="s">
        <v>222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0.399999999999999" outlineLevel="1" x14ac:dyDescent="0.25">
      <c r="A53" s="217"/>
      <c r="B53" s="218"/>
      <c r="C53" s="257" t="s">
        <v>592</v>
      </c>
      <c r="D53" s="253"/>
      <c r="E53" s="254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0"/>
      <c r="Z53" s="210"/>
      <c r="AA53" s="210"/>
      <c r="AB53" s="210"/>
      <c r="AC53" s="210"/>
      <c r="AD53" s="210"/>
      <c r="AE53" s="210"/>
      <c r="AF53" s="210"/>
      <c r="AG53" s="210" t="s">
        <v>222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17"/>
      <c r="B54" s="218"/>
      <c r="C54" s="257" t="s">
        <v>593</v>
      </c>
      <c r="D54" s="253"/>
      <c r="E54" s="254">
        <v>270</v>
      </c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0"/>
      <c r="Z54" s="210"/>
      <c r="AA54" s="210"/>
      <c r="AB54" s="210"/>
      <c r="AC54" s="210"/>
      <c r="AD54" s="210"/>
      <c r="AE54" s="210"/>
      <c r="AF54" s="210"/>
      <c r="AG54" s="210" t="s">
        <v>222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7">
        <v>17</v>
      </c>
      <c r="B55" s="228" t="s">
        <v>594</v>
      </c>
      <c r="C55" s="247" t="s">
        <v>595</v>
      </c>
      <c r="D55" s="229" t="s">
        <v>237</v>
      </c>
      <c r="E55" s="230">
        <v>54</v>
      </c>
      <c r="F55" s="231"/>
      <c r="G55" s="232">
        <f>ROUND(E55*F55,2)</f>
        <v>0</v>
      </c>
      <c r="H55" s="231"/>
      <c r="I55" s="232">
        <f>ROUND(E55*H55,2)</f>
        <v>0</v>
      </c>
      <c r="J55" s="231"/>
      <c r="K55" s="232">
        <f>ROUND(E55*J55,2)</f>
        <v>0</v>
      </c>
      <c r="L55" s="232">
        <v>21</v>
      </c>
      <c r="M55" s="232">
        <f>G55*(1+L55/100)</f>
        <v>0</v>
      </c>
      <c r="N55" s="232">
        <v>2.0000000000000002E-5</v>
      </c>
      <c r="O55" s="232">
        <f>ROUND(E55*N55,2)</f>
        <v>0</v>
      </c>
      <c r="P55" s="232">
        <v>0</v>
      </c>
      <c r="Q55" s="232">
        <f>ROUND(E55*P55,2)</f>
        <v>0</v>
      </c>
      <c r="R55" s="232" t="s">
        <v>294</v>
      </c>
      <c r="S55" s="232" t="s">
        <v>171</v>
      </c>
      <c r="T55" s="233" t="s">
        <v>166</v>
      </c>
      <c r="U55" s="219">
        <v>0</v>
      </c>
      <c r="V55" s="219">
        <f>ROUND(E55*U55,2)</f>
        <v>0</v>
      </c>
      <c r="W55" s="219"/>
      <c r="X55" s="219" t="s">
        <v>295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573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17"/>
      <c r="B56" s="218"/>
      <c r="C56" s="257" t="s">
        <v>596</v>
      </c>
      <c r="D56" s="253"/>
      <c r="E56" s="254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0"/>
      <c r="Z56" s="210"/>
      <c r="AA56" s="210"/>
      <c r="AB56" s="210"/>
      <c r="AC56" s="210"/>
      <c r="AD56" s="210"/>
      <c r="AE56" s="210"/>
      <c r="AF56" s="210"/>
      <c r="AG56" s="210" t="s">
        <v>222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0.399999999999999" outlineLevel="1" x14ac:dyDescent="0.25">
      <c r="A57" s="217"/>
      <c r="B57" s="218"/>
      <c r="C57" s="257" t="s">
        <v>597</v>
      </c>
      <c r="D57" s="253"/>
      <c r="E57" s="254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0"/>
      <c r="Z57" s="210"/>
      <c r="AA57" s="210"/>
      <c r="AB57" s="210"/>
      <c r="AC57" s="210"/>
      <c r="AD57" s="210"/>
      <c r="AE57" s="210"/>
      <c r="AF57" s="210"/>
      <c r="AG57" s="210" t="s">
        <v>222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17"/>
      <c r="B58" s="218"/>
      <c r="C58" s="257" t="s">
        <v>598</v>
      </c>
      <c r="D58" s="253"/>
      <c r="E58" s="254">
        <v>54</v>
      </c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0"/>
      <c r="Z58" s="210"/>
      <c r="AA58" s="210"/>
      <c r="AB58" s="210"/>
      <c r="AC58" s="210"/>
      <c r="AD58" s="210"/>
      <c r="AE58" s="210"/>
      <c r="AF58" s="210"/>
      <c r="AG58" s="210" t="s">
        <v>222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>
        <v>18</v>
      </c>
      <c r="B59" s="228" t="s">
        <v>599</v>
      </c>
      <c r="C59" s="247" t="s">
        <v>600</v>
      </c>
      <c r="D59" s="229" t="s">
        <v>233</v>
      </c>
      <c r="E59" s="230">
        <v>6</v>
      </c>
      <c r="F59" s="231"/>
      <c r="G59" s="232">
        <f>ROUND(E59*F59,2)</f>
        <v>0</v>
      </c>
      <c r="H59" s="231"/>
      <c r="I59" s="232">
        <f>ROUND(E59*H59,2)</f>
        <v>0</v>
      </c>
      <c r="J59" s="231"/>
      <c r="K59" s="232">
        <f>ROUND(E59*J59,2)</f>
        <v>0</v>
      </c>
      <c r="L59" s="232">
        <v>21</v>
      </c>
      <c r="M59" s="232">
        <f>G59*(1+L59/100)</f>
        <v>0</v>
      </c>
      <c r="N59" s="232">
        <v>2.4000000000000001E-4</v>
      </c>
      <c r="O59" s="232">
        <f>ROUND(E59*N59,2)</f>
        <v>0</v>
      </c>
      <c r="P59" s="232">
        <v>0</v>
      </c>
      <c r="Q59" s="232">
        <f>ROUND(E59*P59,2)</f>
        <v>0</v>
      </c>
      <c r="R59" s="232"/>
      <c r="S59" s="232" t="s">
        <v>165</v>
      </c>
      <c r="T59" s="233" t="s">
        <v>166</v>
      </c>
      <c r="U59" s="219">
        <v>0</v>
      </c>
      <c r="V59" s="219">
        <f>ROUND(E59*U59,2)</f>
        <v>0</v>
      </c>
      <c r="W59" s="219"/>
      <c r="X59" s="219" t="s">
        <v>167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446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17"/>
      <c r="B60" s="218"/>
      <c r="C60" s="257" t="s">
        <v>601</v>
      </c>
      <c r="D60" s="253"/>
      <c r="E60" s="254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0"/>
      <c r="Z60" s="210"/>
      <c r="AA60" s="210"/>
      <c r="AB60" s="210"/>
      <c r="AC60" s="210"/>
      <c r="AD60" s="210"/>
      <c r="AE60" s="210"/>
      <c r="AF60" s="210"/>
      <c r="AG60" s="210" t="s">
        <v>222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17"/>
      <c r="B61" s="218"/>
      <c r="C61" s="257" t="s">
        <v>602</v>
      </c>
      <c r="D61" s="253"/>
      <c r="E61" s="254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0"/>
      <c r="Z61" s="210"/>
      <c r="AA61" s="210"/>
      <c r="AB61" s="210"/>
      <c r="AC61" s="210"/>
      <c r="AD61" s="210"/>
      <c r="AE61" s="210"/>
      <c r="AF61" s="210"/>
      <c r="AG61" s="210" t="s">
        <v>222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17"/>
      <c r="B62" s="218"/>
      <c r="C62" s="257" t="s">
        <v>603</v>
      </c>
      <c r="D62" s="253"/>
      <c r="E62" s="254">
        <v>6</v>
      </c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0"/>
      <c r="Z62" s="210"/>
      <c r="AA62" s="210"/>
      <c r="AB62" s="210"/>
      <c r="AC62" s="210"/>
      <c r="AD62" s="210"/>
      <c r="AE62" s="210"/>
      <c r="AF62" s="210"/>
      <c r="AG62" s="210" t="s">
        <v>222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27">
        <v>19</v>
      </c>
      <c r="B63" s="228" t="s">
        <v>604</v>
      </c>
      <c r="C63" s="247" t="s">
        <v>605</v>
      </c>
      <c r="D63" s="229" t="s">
        <v>291</v>
      </c>
      <c r="E63" s="230">
        <v>1086</v>
      </c>
      <c r="F63" s="231"/>
      <c r="G63" s="232">
        <f>ROUND(E63*F63,2)</f>
        <v>0</v>
      </c>
      <c r="H63" s="231"/>
      <c r="I63" s="232">
        <f>ROUND(E63*H63,2)</f>
        <v>0</v>
      </c>
      <c r="J63" s="231"/>
      <c r="K63" s="232">
        <f>ROUND(E63*J63,2)</f>
        <v>0</v>
      </c>
      <c r="L63" s="232">
        <v>21</v>
      </c>
      <c r="M63" s="232">
        <f>G63*(1+L63/100)</f>
        <v>0</v>
      </c>
      <c r="N63" s="232">
        <v>0</v>
      </c>
      <c r="O63" s="232">
        <f>ROUND(E63*N63,2)</f>
        <v>0</v>
      </c>
      <c r="P63" s="232">
        <v>0</v>
      </c>
      <c r="Q63" s="232">
        <f>ROUND(E63*P63,2)</f>
        <v>0</v>
      </c>
      <c r="R63" s="232"/>
      <c r="S63" s="232" t="s">
        <v>171</v>
      </c>
      <c r="T63" s="233" t="s">
        <v>166</v>
      </c>
      <c r="U63" s="219">
        <v>4.8000000000000001E-2</v>
      </c>
      <c r="V63" s="219">
        <f>ROUND(E63*U63,2)</f>
        <v>52.13</v>
      </c>
      <c r="W63" s="219"/>
      <c r="X63" s="219" t="s">
        <v>167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446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17"/>
      <c r="B64" s="218"/>
      <c r="C64" s="257" t="s">
        <v>606</v>
      </c>
      <c r="D64" s="253"/>
      <c r="E64" s="254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0"/>
      <c r="Z64" s="210"/>
      <c r="AA64" s="210"/>
      <c r="AB64" s="210"/>
      <c r="AC64" s="210"/>
      <c r="AD64" s="210"/>
      <c r="AE64" s="210"/>
      <c r="AF64" s="210"/>
      <c r="AG64" s="210" t="s">
        <v>222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17"/>
      <c r="B65" s="218"/>
      <c r="C65" s="257" t="s">
        <v>607</v>
      </c>
      <c r="D65" s="253"/>
      <c r="E65" s="254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0"/>
      <c r="Z65" s="210"/>
      <c r="AA65" s="210"/>
      <c r="AB65" s="210"/>
      <c r="AC65" s="210"/>
      <c r="AD65" s="210"/>
      <c r="AE65" s="210"/>
      <c r="AF65" s="210"/>
      <c r="AG65" s="210" t="s">
        <v>222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17"/>
      <c r="B66" s="218"/>
      <c r="C66" s="257" t="s">
        <v>608</v>
      </c>
      <c r="D66" s="253"/>
      <c r="E66" s="254">
        <v>1086</v>
      </c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0"/>
      <c r="Z66" s="210"/>
      <c r="AA66" s="210"/>
      <c r="AB66" s="210"/>
      <c r="AC66" s="210"/>
      <c r="AD66" s="210"/>
      <c r="AE66" s="210"/>
      <c r="AF66" s="210"/>
      <c r="AG66" s="210" t="s">
        <v>222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34">
        <v>20</v>
      </c>
      <c r="B67" s="235" t="s">
        <v>609</v>
      </c>
      <c r="C67" s="246" t="s">
        <v>610</v>
      </c>
      <c r="D67" s="236" t="s">
        <v>291</v>
      </c>
      <c r="E67" s="237">
        <v>836</v>
      </c>
      <c r="F67" s="238"/>
      <c r="G67" s="239">
        <f>ROUND(E67*F67,2)</f>
        <v>0</v>
      </c>
      <c r="H67" s="238"/>
      <c r="I67" s="239">
        <f>ROUND(E67*H67,2)</f>
        <v>0</v>
      </c>
      <c r="J67" s="238"/>
      <c r="K67" s="239">
        <f>ROUND(E67*J67,2)</f>
        <v>0</v>
      </c>
      <c r="L67" s="239">
        <v>21</v>
      </c>
      <c r="M67" s="239">
        <f>G67*(1+L67/100)</f>
        <v>0</v>
      </c>
      <c r="N67" s="239">
        <v>0</v>
      </c>
      <c r="O67" s="239">
        <f>ROUND(E67*N67,2)</f>
        <v>0</v>
      </c>
      <c r="P67" s="239">
        <v>0</v>
      </c>
      <c r="Q67" s="239">
        <f>ROUND(E67*P67,2)</f>
        <v>0</v>
      </c>
      <c r="R67" s="239"/>
      <c r="S67" s="239" t="s">
        <v>171</v>
      </c>
      <c r="T67" s="240" t="s">
        <v>166</v>
      </c>
      <c r="U67" s="219">
        <v>0.27400000000000002</v>
      </c>
      <c r="V67" s="219">
        <f>ROUND(E67*U67,2)</f>
        <v>229.06</v>
      </c>
      <c r="W67" s="219"/>
      <c r="X67" s="219" t="s">
        <v>167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446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27">
        <v>21</v>
      </c>
      <c r="B68" s="228" t="s">
        <v>611</v>
      </c>
      <c r="C68" s="247" t="s">
        <v>612</v>
      </c>
      <c r="D68" s="229" t="s">
        <v>291</v>
      </c>
      <c r="E68" s="230">
        <v>836</v>
      </c>
      <c r="F68" s="231"/>
      <c r="G68" s="232">
        <f>ROUND(E68*F68,2)</f>
        <v>0</v>
      </c>
      <c r="H68" s="231"/>
      <c r="I68" s="232">
        <f>ROUND(E68*H68,2)</f>
        <v>0</v>
      </c>
      <c r="J68" s="231"/>
      <c r="K68" s="232">
        <f>ROUND(E68*J68,2)</f>
        <v>0</v>
      </c>
      <c r="L68" s="232">
        <v>21</v>
      </c>
      <c r="M68" s="232">
        <f>G68*(1+L68/100)</f>
        <v>0</v>
      </c>
      <c r="N68" s="232">
        <v>5.0000000000000001E-3</v>
      </c>
      <c r="O68" s="232">
        <f>ROUND(E68*N68,2)</f>
        <v>4.18</v>
      </c>
      <c r="P68" s="232">
        <v>0</v>
      </c>
      <c r="Q68" s="232">
        <f>ROUND(E68*P68,2)</f>
        <v>0</v>
      </c>
      <c r="R68" s="232"/>
      <c r="S68" s="232" t="s">
        <v>165</v>
      </c>
      <c r="T68" s="233" t="s">
        <v>166</v>
      </c>
      <c r="U68" s="219">
        <v>0</v>
      </c>
      <c r="V68" s="219">
        <f>ROUND(E68*U68,2)</f>
        <v>0</v>
      </c>
      <c r="W68" s="219"/>
      <c r="X68" s="219" t="s">
        <v>295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573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17"/>
      <c r="B69" s="218"/>
      <c r="C69" s="257" t="s">
        <v>613</v>
      </c>
      <c r="D69" s="253"/>
      <c r="E69" s="254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0"/>
      <c r="Z69" s="210"/>
      <c r="AA69" s="210"/>
      <c r="AB69" s="210"/>
      <c r="AC69" s="210"/>
      <c r="AD69" s="210"/>
      <c r="AE69" s="210"/>
      <c r="AF69" s="210"/>
      <c r="AG69" s="210" t="s">
        <v>222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17"/>
      <c r="B70" s="218"/>
      <c r="C70" s="257" t="s">
        <v>614</v>
      </c>
      <c r="D70" s="253"/>
      <c r="E70" s="254">
        <v>836</v>
      </c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0"/>
      <c r="Z70" s="210"/>
      <c r="AA70" s="210"/>
      <c r="AB70" s="210"/>
      <c r="AC70" s="210"/>
      <c r="AD70" s="210"/>
      <c r="AE70" s="210"/>
      <c r="AF70" s="210"/>
      <c r="AG70" s="210" t="s">
        <v>222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34">
        <v>22</v>
      </c>
      <c r="B71" s="235" t="s">
        <v>615</v>
      </c>
      <c r="C71" s="246" t="s">
        <v>616</v>
      </c>
      <c r="D71" s="236" t="s">
        <v>291</v>
      </c>
      <c r="E71" s="237">
        <v>250</v>
      </c>
      <c r="F71" s="238"/>
      <c r="G71" s="239">
        <f>ROUND(E71*F71,2)</f>
        <v>0</v>
      </c>
      <c r="H71" s="238"/>
      <c r="I71" s="239">
        <f>ROUND(E71*H71,2)</f>
        <v>0</v>
      </c>
      <c r="J71" s="238"/>
      <c r="K71" s="239">
        <f>ROUND(E71*J71,2)</f>
        <v>0</v>
      </c>
      <c r="L71" s="239">
        <v>21</v>
      </c>
      <c r="M71" s="239">
        <f>G71*(1+L71/100)</f>
        <v>0</v>
      </c>
      <c r="N71" s="239">
        <v>0</v>
      </c>
      <c r="O71" s="239">
        <f>ROUND(E71*N71,2)</f>
        <v>0</v>
      </c>
      <c r="P71" s="239">
        <v>0</v>
      </c>
      <c r="Q71" s="239">
        <f>ROUND(E71*P71,2)</f>
        <v>0</v>
      </c>
      <c r="R71" s="239"/>
      <c r="S71" s="239" t="s">
        <v>171</v>
      </c>
      <c r="T71" s="240" t="s">
        <v>166</v>
      </c>
      <c r="U71" s="219">
        <v>2.3E-2</v>
      </c>
      <c r="V71" s="219">
        <f>ROUND(E71*U71,2)</f>
        <v>5.75</v>
      </c>
      <c r="W71" s="219"/>
      <c r="X71" s="219" t="s">
        <v>167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446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34">
        <v>23</v>
      </c>
      <c r="B72" s="235" t="s">
        <v>617</v>
      </c>
      <c r="C72" s="246" t="s">
        <v>618</v>
      </c>
      <c r="D72" s="236" t="s">
        <v>291</v>
      </c>
      <c r="E72" s="237">
        <v>250</v>
      </c>
      <c r="F72" s="238"/>
      <c r="G72" s="239">
        <f>ROUND(E72*F72,2)</f>
        <v>0</v>
      </c>
      <c r="H72" s="238"/>
      <c r="I72" s="239">
        <f>ROUND(E72*H72,2)</f>
        <v>0</v>
      </c>
      <c r="J72" s="238"/>
      <c r="K72" s="239">
        <f>ROUND(E72*J72,2)</f>
        <v>0</v>
      </c>
      <c r="L72" s="239">
        <v>21</v>
      </c>
      <c r="M72" s="239">
        <f>G72*(1+L72/100)</f>
        <v>0</v>
      </c>
      <c r="N72" s="239">
        <v>1E-3</v>
      </c>
      <c r="O72" s="239">
        <f>ROUND(E72*N72,2)</f>
        <v>0.25</v>
      </c>
      <c r="P72" s="239">
        <v>0</v>
      </c>
      <c r="Q72" s="239">
        <f>ROUND(E72*P72,2)</f>
        <v>0</v>
      </c>
      <c r="R72" s="239"/>
      <c r="S72" s="239" t="s">
        <v>165</v>
      </c>
      <c r="T72" s="240" t="s">
        <v>166</v>
      </c>
      <c r="U72" s="219">
        <v>0</v>
      </c>
      <c r="V72" s="219">
        <f>ROUND(E72*U72,2)</f>
        <v>0</v>
      </c>
      <c r="W72" s="219"/>
      <c r="X72" s="219" t="s">
        <v>167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446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27">
        <v>24</v>
      </c>
      <c r="B73" s="228" t="s">
        <v>370</v>
      </c>
      <c r="C73" s="247" t="s">
        <v>371</v>
      </c>
      <c r="D73" s="229" t="s">
        <v>215</v>
      </c>
      <c r="E73" s="230">
        <v>63.96</v>
      </c>
      <c r="F73" s="231"/>
      <c r="G73" s="232">
        <f>ROUND(E73*F73,2)</f>
        <v>0</v>
      </c>
      <c r="H73" s="231"/>
      <c r="I73" s="232">
        <f>ROUND(E73*H73,2)</f>
        <v>0</v>
      </c>
      <c r="J73" s="231"/>
      <c r="K73" s="232">
        <f>ROUND(E73*J73,2)</f>
        <v>0</v>
      </c>
      <c r="L73" s="232">
        <v>21</v>
      </c>
      <c r="M73" s="232">
        <f>G73*(1+L73/100)</f>
        <v>0</v>
      </c>
      <c r="N73" s="232">
        <v>0</v>
      </c>
      <c r="O73" s="232">
        <f>ROUND(E73*N73,2)</f>
        <v>0</v>
      </c>
      <c r="P73" s="232">
        <v>0</v>
      </c>
      <c r="Q73" s="232">
        <f>ROUND(E73*P73,2)</f>
        <v>0</v>
      </c>
      <c r="R73" s="232"/>
      <c r="S73" s="232" t="s">
        <v>171</v>
      </c>
      <c r="T73" s="233" t="s">
        <v>166</v>
      </c>
      <c r="U73" s="219">
        <v>0.26</v>
      </c>
      <c r="V73" s="219">
        <f>ROUND(E73*U73,2)</f>
        <v>16.63</v>
      </c>
      <c r="W73" s="219"/>
      <c r="X73" s="219" t="s">
        <v>167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446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17"/>
      <c r="B74" s="218"/>
      <c r="C74" s="257" t="s">
        <v>619</v>
      </c>
      <c r="D74" s="253"/>
      <c r="E74" s="254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0"/>
      <c r="Z74" s="210"/>
      <c r="AA74" s="210"/>
      <c r="AB74" s="210"/>
      <c r="AC74" s="210"/>
      <c r="AD74" s="210"/>
      <c r="AE74" s="210"/>
      <c r="AF74" s="210"/>
      <c r="AG74" s="210" t="s">
        <v>222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17"/>
      <c r="B75" s="218"/>
      <c r="C75" s="257" t="s">
        <v>620</v>
      </c>
      <c r="D75" s="253"/>
      <c r="E75" s="254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0"/>
      <c r="Z75" s="210"/>
      <c r="AA75" s="210"/>
      <c r="AB75" s="210"/>
      <c r="AC75" s="210"/>
      <c r="AD75" s="210"/>
      <c r="AE75" s="210"/>
      <c r="AF75" s="210"/>
      <c r="AG75" s="210" t="s">
        <v>222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17"/>
      <c r="B76" s="218"/>
      <c r="C76" s="257" t="s">
        <v>621</v>
      </c>
      <c r="D76" s="253"/>
      <c r="E76" s="254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0"/>
      <c r="Z76" s="210"/>
      <c r="AA76" s="210"/>
      <c r="AB76" s="210"/>
      <c r="AC76" s="210"/>
      <c r="AD76" s="210"/>
      <c r="AE76" s="210"/>
      <c r="AF76" s="210"/>
      <c r="AG76" s="210" t="s">
        <v>222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17"/>
      <c r="B77" s="218"/>
      <c r="C77" s="257" t="s">
        <v>622</v>
      </c>
      <c r="D77" s="253"/>
      <c r="E77" s="254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0"/>
      <c r="Z77" s="210"/>
      <c r="AA77" s="210"/>
      <c r="AB77" s="210"/>
      <c r="AC77" s="210"/>
      <c r="AD77" s="210"/>
      <c r="AE77" s="210"/>
      <c r="AF77" s="210"/>
      <c r="AG77" s="210" t="s">
        <v>222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17"/>
      <c r="B78" s="218"/>
      <c r="C78" s="257" t="s">
        <v>623</v>
      </c>
      <c r="D78" s="253"/>
      <c r="E78" s="254">
        <v>63.96</v>
      </c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0"/>
      <c r="Z78" s="210"/>
      <c r="AA78" s="210"/>
      <c r="AB78" s="210"/>
      <c r="AC78" s="210"/>
      <c r="AD78" s="210"/>
      <c r="AE78" s="210"/>
      <c r="AF78" s="210"/>
      <c r="AG78" s="210" t="s">
        <v>222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34">
        <v>25</v>
      </c>
      <c r="B79" s="235" t="s">
        <v>624</v>
      </c>
      <c r="C79" s="246" t="s">
        <v>625</v>
      </c>
      <c r="D79" s="236" t="s">
        <v>215</v>
      </c>
      <c r="E79" s="237">
        <v>64</v>
      </c>
      <c r="F79" s="238"/>
      <c r="G79" s="239">
        <f>ROUND(E79*F79,2)</f>
        <v>0</v>
      </c>
      <c r="H79" s="238"/>
      <c r="I79" s="239">
        <f>ROUND(E79*H79,2)</f>
        <v>0</v>
      </c>
      <c r="J79" s="238"/>
      <c r="K79" s="239">
        <f>ROUND(E79*J79,2)</f>
        <v>0</v>
      </c>
      <c r="L79" s="239">
        <v>21</v>
      </c>
      <c r="M79" s="239">
        <f>G79*(1+L79/100)</f>
        <v>0</v>
      </c>
      <c r="N79" s="239">
        <v>0</v>
      </c>
      <c r="O79" s="239">
        <f>ROUND(E79*N79,2)</f>
        <v>0</v>
      </c>
      <c r="P79" s="239">
        <v>0</v>
      </c>
      <c r="Q79" s="239">
        <f>ROUND(E79*P79,2)</f>
        <v>0</v>
      </c>
      <c r="R79" s="239"/>
      <c r="S79" s="239" t="s">
        <v>171</v>
      </c>
      <c r="T79" s="240" t="s">
        <v>166</v>
      </c>
      <c r="U79" s="219">
        <v>0.88400000000000001</v>
      </c>
      <c r="V79" s="219">
        <f>ROUND(E79*U79,2)</f>
        <v>56.58</v>
      </c>
      <c r="W79" s="219"/>
      <c r="X79" s="219" t="s">
        <v>167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446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34">
        <v>26</v>
      </c>
      <c r="B80" s="235" t="s">
        <v>626</v>
      </c>
      <c r="C80" s="246" t="s">
        <v>627</v>
      </c>
      <c r="D80" s="236" t="s">
        <v>215</v>
      </c>
      <c r="E80" s="237">
        <v>64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21</v>
      </c>
      <c r="M80" s="239">
        <f>G80*(1+L80/100)</f>
        <v>0</v>
      </c>
      <c r="N80" s="239">
        <v>0</v>
      </c>
      <c r="O80" s="239">
        <f>ROUND(E80*N80,2)</f>
        <v>0</v>
      </c>
      <c r="P80" s="239">
        <v>0</v>
      </c>
      <c r="Q80" s="239">
        <f>ROUND(E80*P80,2)</f>
        <v>0</v>
      </c>
      <c r="R80" s="239" t="s">
        <v>294</v>
      </c>
      <c r="S80" s="239" t="s">
        <v>171</v>
      </c>
      <c r="T80" s="240" t="s">
        <v>166</v>
      </c>
      <c r="U80" s="219">
        <v>0</v>
      </c>
      <c r="V80" s="219">
        <f>ROUND(E80*U80,2)</f>
        <v>0</v>
      </c>
      <c r="W80" s="219"/>
      <c r="X80" s="219" t="s">
        <v>295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573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34">
        <v>27</v>
      </c>
      <c r="B81" s="235" t="s">
        <v>628</v>
      </c>
      <c r="C81" s="246" t="s">
        <v>629</v>
      </c>
      <c r="D81" s="236" t="s">
        <v>254</v>
      </c>
      <c r="E81" s="237">
        <v>0.03</v>
      </c>
      <c r="F81" s="238"/>
      <c r="G81" s="239">
        <f>ROUND(E81*F81,2)</f>
        <v>0</v>
      </c>
      <c r="H81" s="238"/>
      <c r="I81" s="239">
        <f>ROUND(E81*H81,2)</f>
        <v>0</v>
      </c>
      <c r="J81" s="238"/>
      <c r="K81" s="239">
        <f>ROUND(E81*J81,2)</f>
        <v>0</v>
      </c>
      <c r="L81" s="239">
        <v>21</v>
      </c>
      <c r="M81" s="239">
        <f>G81*(1+L81/100)</f>
        <v>0</v>
      </c>
      <c r="N81" s="239">
        <v>0</v>
      </c>
      <c r="O81" s="239">
        <f>ROUND(E81*N81,2)</f>
        <v>0</v>
      </c>
      <c r="P81" s="239">
        <v>0</v>
      </c>
      <c r="Q81" s="239">
        <f>ROUND(E81*P81,2)</f>
        <v>0</v>
      </c>
      <c r="R81" s="239"/>
      <c r="S81" s="239" t="s">
        <v>171</v>
      </c>
      <c r="T81" s="240" t="s">
        <v>166</v>
      </c>
      <c r="U81" s="219">
        <v>94.286000000000001</v>
      </c>
      <c r="V81" s="219">
        <f>ROUND(E81*U81,2)</f>
        <v>2.83</v>
      </c>
      <c r="W81" s="219"/>
      <c r="X81" s="219" t="s">
        <v>167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446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27">
        <v>28</v>
      </c>
      <c r="B82" s="228" t="s">
        <v>630</v>
      </c>
      <c r="C82" s="247" t="s">
        <v>631</v>
      </c>
      <c r="D82" s="229" t="s">
        <v>375</v>
      </c>
      <c r="E82" s="230">
        <v>6</v>
      </c>
      <c r="F82" s="231"/>
      <c r="G82" s="232">
        <f>ROUND(E82*F82,2)</f>
        <v>0</v>
      </c>
      <c r="H82" s="231"/>
      <c r="I82" s="232">
        <f>ROUND(E82*H82,2)</f>
        <v>0</v>
      </c>
      <c r="J82" s="231"/>
      <c r="K82" s="232">
        <f>ROUND(E82*J82,2)</f>
        <v>0</v>
      </c>
      <c r="L82" s="232">
        <v>21</v>
      </c>
      <c r="M82" s="232">
        <f>G82*(1+L82/100)</f>
        <v>0</v>
      </c>
      <c r="N82" s="232">
        <v>1E-3</v>
      </c>
      <c r="O82" s="232">
        <f>ROUND(E82*N82,2)</f>
        <v>0.01</v>
      </c>
      <c r="P82" s="232">
        <v>0</v>
      </c>
      <c r="Q82" s="232">
        <f>ROUND(E82*P82,2)</f>
        <v>0</v>
      </c>
      <c r="R82" s="232" t="s">
        <v>294</v>
      </c>
      <c r="S82" s="232" t="s">
        <v>171</v>
      </c>
      <c r="T82" s="233" t="s">
        <v>166</v>
      </c>
      <c r="U82" s="219">
        <v>0</v>
      </c>
      <c r="V82" s="219">
        <f>ROUND(E82*U82,2)</f>
        <v>0</v>
      </c>
      <c r="W82" s="219"/>
      <c r="X82" s="219" t="s">
        <v>295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573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17"/>
      <c r="B83" s="218"/>
      <c r="C83" s="257" t="s">
        <v>632</v>
      </c>
      <c r="D83" s="253"/>
      <c r="E83" s="254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0"/>
      <c r="Z83" s="210"/>
      <c r="AA83" s="210"/>
      <c r="AB83" s="210"/>
      <c r="AC83" s="210"/>
      <c r="AD83" s="210"/>
      <c r="AE83" s="210"/>
      <c r="AF83" s="210"/>
      <c r="AG83" s="210" t="s">
        <v>222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30.6" outlineLevel="1" x14ac:dyDescent="0.25">
      <c r="A84" s="217"/>
      <c r="B84" s="218"/>
      <c r="C84" s="257" t="s">
        <v>633</v>
      </c>
      <c r="D84" s="253"/>
      <c r="E84" s="254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0"/>
      <c r="Z84" s="210"/>
      <c r="AA84" s="210"/>
      <c r="AB84" s="210"/>
      <c r="AC84" s="210"/>
      <c r="AD84" s="210"/>
      <c r="AE84" s="210"/>
      <c r="AF84" s="210"/>
      <c r="AG84" s="210" t="s">
        <v>222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17"/>
      <c r="B85" s="218"/>
      <c r="C85" s="257" t="s">
        <v>603</v>
      </c>
      <c r="D85" s="253"/>
      <c r="E85" s="254">
        <v>6</v>
      </c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0"/>
      <c r="Z85" s="210"/>
      <c r="AA85" s="210"/>
      <c r="AB85" s="210"/>
      <c r="AC85" s="210"/>
      <c r="AD85" s="210"/>
      <c r="AE85" s="210"/>
      <c r="AF85" s="210"/>
      <c r="AG85" s="210" t="s">
        <v>222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27">
        <v>29</v>
      </c>
      <c r="B86" s="228" t="s">
        <v>634</v>
      </c>
      <c r="C86" s="247" t="s">
        <v>635</v>
      </c>
      <c r="D86" s="229" t="s">
        <v>375</v>
      </c>
      <c r="E86" s="230">
        <v>21.62</v>
      </c>
      <c r="F86" s="231"/>
      <c r="G86" s="232">
        <f>ROUND(E86*F86,2)</f>
        <v>0</v>
      </c>
      <c r="H86" s="231"/>
      <c r="I86" s="232">
        <f>ROUND(E86*H86,2)</f>
        <v>0</v>
      </c>
      <c r="J86" s="231"/>
      <c r="K86" s="232">
        <f>ROUND(E86*J86,2)</f>
        <v>0</v>
      </c>
      <c r="L86" s="232">
        <v>21</v>
      </c>
      <c r="M86" s="232">
        <f>G86*(1+L86/100)</f>
        <v>0</v>
      </c>
      <c r="N86" s="232">
        <v>1E-3</v>
      </c>
      <c r="O86" s="232">
        <f>ROUND(E86*N86,2)</f>
        <v>0.02</v>
      </c>
      <c r="P86" s="232">
        <v>0</v>
      </c>
      <c r="Q86" s="232">
        <f>ROUND(E86*P86,2)</f>
        <v>0</v>
      </c>
      <c r="R86" s="232" t="s">
        <v>294</v>
      </c>
      <c r="S86" s="232" t="s">
        <v>171</v>
      </c>
      <c r="T86" s="233" t="s">
        <v>166</v>
      </c>
      <c r="U86" s="219">
        <v>0</v>
      </c>
      <c r="V86" s="219">
        <f>ROUND(E86*U86,2)</f>
        <v>0</v>
      </c>
      <c r="W86" s="219"/>
      <c r="X86" s="219" t="s">
        <v>295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573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17"/>
      <c r="B87" s="218"/>
      <c r="C87" s="257" t="s">
        <v>636</v>
      </c>
      <c r="D87" s="253"/>
      <c r="E87" s="254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0"/>
      <c r="Z87" s="210"/>
      <c r="AA87" s="210"/>
      <c r="AB87" s="210"/>
      <c r="AC87" s="210"/>
      <c r="AD87" s="210"/>
      <c r="AE87" s="210"/>
      <c r="AF87" s="210"/>
      <c r="AG87" s="210" t="s">
        <v>222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17"/>
      <c r="B88" s="218"/>
      <c r="C88" s="257" t="s">
        <v>637</v>
      </c>
      <c r="D88" s="253"/>
      <c r="E88" s="254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0"/>
      <c r="Z88" s="210"/>
      <c r="AA88" s="210"/>
      <c r="AB88" s="210"/>
      <c r="AC88" s="210"/>
      <c r="AD88" s="210"/>
      <c r="AE88" s="210"/>
      <c r="AF88" s="210"/>
      <c r="AG88" s="210" t="s">
        <v>222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17"/>
      <c r="B89" s="218"/>
      <c r="C89" s="257" t="s">
        <v>638</v>
      </c>
      <c r="D89" s="253"/>
      <c r="E89" s="254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0"/>
      <c r="Z89" s="210"/>
      <c r="AA89" s="210"/>
      <c r="AB89" s="210"/>
      <c r="AC89" s="210"/>
      <c r="AD89" s="210"/>
      <c r="AE89" s="210"/>
      <c r="AF89" s="210"/>
      <c r="AG89" s="210" t="s">
        <v>222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17"/>
      <c r="B90" s="218"/>
      <c r="C90" s="257" t="s">
        <v>639</v>
      </c>
      <c r="D90" s="253"/>
      <c r="E90" s="254">
        <v>21.62</v>
      </c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0"/>
      <c r="Z90" s="210"/>
      <c r="AA90" s="210"/>
      <c r="AB90" s="210"/>
      <c r="AC90" s="210"/>
      <c r="AD90" s="210"/>
      <c r="AE90" s="210"/>
      <c r="AF90" s="210"/>
      <c r="AG90" s="210" t="s">
        <v>222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27">
        <v>30</v>
      </c>
      <c r="B91" s="228" t="s">
        <v>364</v>
      </c>
      <c r="C91" s="247" t="s">
        <v>365</v>
      </c>
      <c r="D91" s="229" t="s">
        <v>233</v>
      </c>
      <c r="E91" s="230">
        <v>42.6</v>
      </c>
      <c r="F91" s="231"/>
      <c r="G91" s="232">
        <f>ROUND(E91*F91,2)</f>
        <v>0</v>
      </c>
      <c r="H91" s="231"/>
      <c r="I91" s="232">
        <f>ROUND(E91*H91,2)</f>
        <v>0</v>
      </c>
      <c r="J91" s="231"/>
      <c r="K91" s="232">
        <f>ROUND(E91*J91,2)</f>
        <v>0</v>
      </c>
      <c r="L91" s="232">
        <v>21</v>
      </c>
      <c r="M91" s="232">
        <f>G91*(1+L91/100)</f>
        <v>0</v>
      </c>
      <c r="N91" s="232">
        <v>0</v>
      </c>
      <c r="O91" s="232">
        <f>ROUND(E91*N91,2)</f>
        <v>0</v>
      </c>
      <c r="P91" s="232">
        <v>0</v>
      </c>
      <c r="Q91" s="232">
        <f>ROUND(E91*P91,2)</f>
        <v>0</v>
      </c>
      <c r="R91" s="232"/>
      <c r="S91" s="232" t="s">
        <v>171</v>
      </c>
      <c r="T91" s="233" t="s">
        <v>166</v>
      </c>
      <c r="U91" s="219">
        <v>0.06</v>
      </c>
      <c r="V91" s="219">
        <f>ROUND(E91*U91,2)</f>
        <v>2.56</v>
      </c>
      <c r="W91" s="219"/>
      <c r="X91" s="219" t="s">
        <v>167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446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17"/>
      <c r="B92" s="218"/>
      <c r="C92" s="257" t="s">
        <v>640</v>
      </c>
      <c r="D92" s="253"/>
      <c r="E92" s="254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0"/>
      <c r="Z92" s="210"/>
      <c r="AA92" s="210"/>
      <c r="AB92" s="210"/>
      <c r="AC92" s="210"/>
      <c r="AD92" s="210"/>
      <c r="AE92" s="210"/>
      <c r="AF92" s="210"/>
      <c r="AG92" s="210" t="s">
        <v>222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17"/>
      <c r="B93" s="218"/>
      <c r="C93" s="257" t="s">
        <v>641</v>
      </c>
      <c r="D93" s="253"/>
      <c r="E93" s="254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0"/>
      <c r="Z93" s="210"/>
      <c r="AA93" s="210"/>
      <c r="AB93" s="210"/>
      <c r="AC93" s="210"/>
      <c r="AD93" s="210"/>
      <c r="AE93" s="210"/>
      <c r="AF93" s="210"/>
      <c r="AG93" s="210" t="s">
        <v>222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17"/>
      <c r="B94" s="218"/>
      <c r="C94" s="257" t="s">
        <v>642</v>
      </c>
      <c r="D94" s="253"/>
      <c r="E94" s="254">
        <v>42.6</v>
      </c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0"/>
      <c r="Z94" s="210"/>
      <c r="AA94" s="210"/>
      <c r="AB94" s="210"/>
      <c r="AC94" s="210"/>
      <c r="AD94" s="210"/>
      <c r="AE94" s="210"/>
      <c r="AF94" s="210"/>
      <c r="AG94" s="210" t="s">
        <v>222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27">
        <v>31</v>
      </c>
      <c r="B95" s="228" t="s">
        <v>373</v>
      </c>
      <c r="C95" s="247" t="s">
        <v>643</v>
      </c>
      <c r="D95" s="229" t="s">
        <v>375</v>
      </c>
      <c r="E95" s="230">
        <v>1.4057999999999999</v>
      </c>
      <c r="F95" s="231"/>
      <c r="G95" s="232">
        <f>ROUND(E95*F95,2)</f>
        <v>0</v>
      </c>
      <c r="H95" s="231"/>
      <c r="I95" s="232">
        <f>ROUND(E95*H95,2)</f>
        <v>0</v>
      </c>
      <c r="J95" s="231"/>
      <c r="K95" s="232">
        <f>ROUND(E95*J95,2)</f>
        <v>0</v>
      </c>
      <c r="L95" s="232">
        <v>21</v>
      </c>
      <c r="M95" s="232">
        <f>G95*(1+L95/100)</f>
        <v>0</v>
      </c>
      <c r="N95" s="232">
        <v>1E-3</v>
      </c>
      <c r="O95" s="232">
        <f>ROUND(E95*N95,2)</f>
        <v>0</v>
      </c>
      <c r="P95" s="232">
        <v>0</v>
      </c>
      <c r="Q95" s="232">
        <f>ROUND(E95*P95,2)</f>
        <v>0</v>
      </c>
      <c r="R95" s="232" t="s">
        <v>294</v>
      </c>
      <c r="S95" s="232" t="s">
        <v>171</v>
      </c>
      <c r="T95" s="233" t="s">
        <v>166</v>
      </c>
      <c r="U95" s="219">
        <v>0</v>
      </c>
      <c r="V95" s="219">
        <f>ROUND(E95*U95,2)</f>
        <v>0</v>
      </c>
      <c r="W95" s="219"/>
      <c r="X95" s="219" t="s">
        <v>295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573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17"/>
      <c r="B96" s="218"/>
      <c r="C96" s="257" t="s">
        <v>644</v>
      </c>
      <c r="D96" s="253"/>
      <c r="E96" s="254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0"/>
      <c r="Z96" s="210"/>
      <c r="AA96" s="210"/>
      <c r="AB96" s="210"/>
      <c r="AC96" s="210"/>
      <c r="AD96" s="210"/>
      <c r="AE96" s="210"/>
      <c r="AF96" s="210"/>
      <c r="AG96" s="210" t="s">
        <v>222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17"/>
      <c r="B97" s="218"/>
      <c r="C97" s="257" t="s">
        <v>645</v>
      </c>
      <c r="D97" s="253"/>
      <c r="E97" s="254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0"/>
      <c r="Z97" s="210"/>
      <c r="AA97" s="210"/>
      <c r="AB97" s="210"/>
      <c r="AC97" s="210"/>
      <c r="AD97" s="210"/>
      <c r="AE97" s="210"/>
      <c r="AF97" s="210"/>
      <c r="AG97" s="210" t="s">
        <v>222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17"/>
      <c r="B98" s="218"/>
      <c r="C98" s="257" t="s">
        <v>646</v>
      </c>
      <c r="D98" s="253"/>
      <c r="E98" s="254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0"/>
      <c r="Z98" s="210"/>
      <c r="AA98" s="210"/>
      <c r="AB98" s="210"/>
      <c r="AC98" s="210"/>
      <c r="AD98" s="210"/>
      <c r="AE98" s="210"/>
      <c r="AF98" s="210"/>
      <c r="AG98" s="210" t="s">
        <v>222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17"/>
      <c r="B99" s="218"/>
      <c r="C99" s="257" t="s">
        <v>647</v>
      </c>
      <c r="D99" s="253"/>
      <c r="E99" s="254">
        <v>1.41</v>
      </c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0"/>
      <c r="Z99" s="210"/>
      <c r="AA99" s="210"/>
      <c r="AB99" s="210"/>
      <c r="AC99" s="210"/>
      <c r="AD99" s="210"/>
      <c r="AE99" s="210"/>
      <c r="AF99" s="210"/>
      <c r="AG99" s="210" t="s">
        <v>222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34">
        <v>32</v>
      </c>
      <c r="B100" s="235" t="s">
        <v>648</v>
      </c>
      <c r="C100" s="246" t="s">
        <v>649</v>
      </c>
      <c r="D100" s="236" t="s">
        <v>233</v>
      </c>
      <c r="E100" s="237">
        <v>207</v>
      </c>
      <c r="F100" s="238"/>
      <c r="G100" s="239">
        <f>ROUND(E100*F100,2)</f>
        <v>0</v>
      </c>
      <c r="H100" s="238"/>
      <c r="I100" s="239">
        <f>ROUND(E100*H100,2)</f>
        <v>0</v>
      </c>
      <c r="J100" s="238"/>
      <c r="K100" s="239">
        <f>ROUND(E100*J100,2)</f>
        <v>0</v>
      </c>
      <c r="L100" s="239">
        <v>21</v>
      </c>
      <c r="M100" s="239">
        <f>G100*(1+L100/100)</f>
        <v>0</v>
      </c>
      <c r="N100" s="239">
        <v>0</v>
      </c>
      <c r="O100" s="239">
        <f>ROUND(E100*N100,2)</f>
        <v>0</v>
      </c>
      <c r="P100" s="239">
        <v>0</v>
      </c>
      <c r="Q100" s="239">
        <f>ROUND(E100*P100,2)</f>
        <v>0</v>
      </c>
      <c r="R100" s="239"/>
      <c r="S100" s="239" t="s">
        <v>171</v>
      </c>
      <c r="T100" s="240" t="s">
        <v>166</v>
      </c>
      <c r="U100" s="219">
        <v>0.16</v>
      </c>
      <c r="V100" s="219">
        <f>ROUND(E100*U100,2)</f>
        <v>33.119999999999997</v>
      </c>
      <c r="W100" s="219"/>
      <c r="X100" s="219" t="s">
        <v>167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446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27">
        <v>33</v>
      </c>
      <c r="B101" s="228" t="s">
        <v>650</v>
      </c>
      <c r="C101" s="247" t="s">
        <v>651</v>
      </c>
      <c r="D101" s="229" t="s">
        <v>215</v>
      </c>
      <c r="E101" s="230">
        <v>21.734999999999999</v>
      </c>
      <c r="F101" s="231"/>
      <c r="G101" s="232">
        <f>ROUND(E101*F101,2)</f>
        <v>0</v>
      </c>
      <c r="H101" s="231"/>
      <c r="I101" s="232">
        <f>ROUND(E101*H101,2)</f>
        <v>0</v>
      </c>
      <c r="J101" s="231"/>
      <c r="K101" s="232">
        <f>ROUND(E101*J101,2)</f>
        <v>0</v>
      </c>
      <c r="L101" s="232">
        <v>21</v>
      </c>
      <c r="M101" s="232">
        <f>G101*(1+L101/100)</f>
        <v>0</v>
      </c>
      <c r="N101" s="232">
        <v>0.6</v>
      </c>
      <c r="O101" s="232">
        <f>ROUND(E101*N101,2)</f>
        <v>13.04</v>
      </c>
      <c r="P101" s="232">
        <v>0</v>
      </c>
      <c r="Q101" s="232">
        <f>ROUND(E101*P101,2)</f>
        <v>0</v>
      </c>
      <c r="R101" s="232"/>
      <c r="S101" s="232" t="s">
        <v>165</v>
      </c>
      <c r="T101" s="233" t="s">
        <v>166</v>
      </c>
      <c r="U101" s="219">
        <v>0</v>
      </c>
      <c r="V101" s="219">
        <f>ROUND(E101*U101,2)</f>
        <v>0</v>
      </c>
      <c r="W101" s="219"/>
      <c r="X101" s="219" t="s">
        <v>295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573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17"/>
      <c r="B102" s="218"/>
      <c r="C102" s="257" t="s">
        <v>652</v>
      </c>
      <c r="D102" s="253"/>
      <c r="E102" s="254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0"/>
      <c r="Z102" s="210"/>
      <c r="AA102" s="210"/>
      <c r="AB102" s="210"/>
      <c r="AC102" s="210"/>
      <c r="AD102" s="210"/>
      <c r="AE102" s="210"/>
      <c r="AF102" s="210"/>
      <c r="AG102" s="210" t="s">
        <v>222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17"/>
      <c r="B103" s="218"/>
      <c r="C103" s="257" t="s">
        <v>653</v>
      </c>
      <c r="D103" s="253"/>
      <c r="E103" s="254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222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17"/>
      <c r="B104" s="218"/>
      <c r="C104" s="257" t="s">
        <v>654</v>
      </c>
      <c r="D104" s="253"/>
      <c r="E104" s="254">
        <v>21.73</v>
      </c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0"/>
      <c r="Z104" s="210"/>
      <c r="AA104" s="210"/>
      <c r="AB104" s="210"/>
      <c r="AC104" s="210"/>
      <c r="AD104" s="210"/>
      <c r="AE104" s="210"/>
      <c r="AF104" s="210"/>
      <c r="AG104" s="210" t="s">
        <v>222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27">
        <v>34</v>
      </c>
      <c r="B105" s="228" t="s">
        <v>655</v>
      </c>
      <c r="C105" s="247" t="s">
        <v>656</v>
      </c>
      <c r="D105" s="229" t="s">
        <v>233</v>
      </c>
      <c r="E105" s="230">
        <v>207</v>
      </c>
      <c r="F105" s="231"/>
      <c r="G105" s="232">
        <f>ROUND(E105*F105,2)</f>
        <v>0</v>
      </c>
      <c r="H105" s="231"/>
      <c r="I105" s="232">
        <f>ROUND(E105*H105,2)</f>
        <v>0</v>
      </c>
      <c r="J105" s="231"/>
      <c r="K105" s="232">
        <f>ROUND(E105*J105,2)</f>
        <v>0</v>
      </c>
      <c r="L105" s="232">
        <v>21</v>
      </c>
      <c r="M105" s="232">
        <f>G105*(1+L105/100)</f>
        <v>0</v>
      </c>
      <c r="N105" s="232">
        <v>0</v>
      </c>
      <c r="O105" s="232">
        <f>ROUND(E105*N105,2)</f>
        <v>0</v>
      </c>
      <c r="P105" s="232">
        <v>0</v>
      </c>
      <c r="Q105" s="232">
        <f>ROUND(E105*P105,2)</f>
        <v>0</v>
      </c>
      <c r="R105" s="232"/>
      <c r="S105" s="232" t="s">
        <v>171</v>
      </c>
      <c r="T105" s="233" t="s">
        <v>166</v>
      </c>
      <c r="U105" s="219">
        <v>0.157</v>
      </c>
      <c r="V105" s="219">
        <f>ROUND(E105*U105,2)</f>
        <v>32.5</v>
      </c>
      <c r="W105" s="219"/>
      <c r="X105" s="219" t="s">
        <v>167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446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17"/>
      <c r="B106" s="218"/>
      <c r="C106" s="257" t="s">
        <v>657</v>
      </c>
      <c r="D106" s="253"/>
      <c r="E106" s="254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0"/>
      <c r="Z106" s="210"/>
      <c r="AA106" s="210"/>
      <c r="AB106" s="210"/>
      <c r="AC106" s="210"/>
      <c r="AD106" s="210"/>
      <c r="AE106" s="210"/>
      <c r="AF106" s="210"/>
      <c r="AG106" s="210" t="s">
        <v>222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17"/>
      <c r="B107" s="218"/>
      <c r="C107" s="257" t="s">
        <v>658</v>
      </c>
      <c r="D107" s="253"/>
      <c r="E107" s="254">
        <v>207</v>
      </c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0"/>
      <c r="Z107" s="210"/>
      <c r="AA107" s="210"/>
      <c r="AB107" s="210"/>
      <c r="AC107" s="210"/>
      <c r="AD107" s="210"/>
      <c r="AE107" s="210"/>
      <c r="AF107" s="210"/>
      <c r="AG107" s="210" t="s">
        <v>222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27">
        <v>35</v>
      </c>
      <c r="B108" s="228" t="s">
        <v>659</v>
      </c>
      <c r="C108" s="247" t="s">
        <v>660</v>
      </c>
      <c r="D108" s="229" t="s">
        <v>233</v>
      </c>
      <c r="E108" s="230">
        <v>42.6</v>
      </c>
      <c r="F108" s="231"/>
      <c r="G108" s="232">
        <f>ROUND(E108*F108,2)</f>
        <v>0</v>
      </c>
      <c r="H108" s="231"/>
      <c r="I108" s="232">
        <f>ROUND(E108*H108,2)</f>
        <v>0</v>
      </c>
      <c r="J108" s="231"/>
      <c r="K108" s="232">
        <f>ROUND(E108*J108,2)</f>
        <v>0</v>
      </c>
      <c r="L108" s="232">
        <v>21</v>
      </c>
      <c r="M108" s="232">
        <f>G108*(1+L108/100)</f>
        <v>0</v>
      </c>
      <c r="N108" s="232">
        <v>0</v>
      </c>
      <c r="O108" s="232">
        <f>ROUND(E108*N108,2)</f>
        <v>0</v>
      </c>
      <c r="P108" s="232">
        <v>0</v>
      </c>
      <c r="Q108" s="232">
        <f>ROUND(E108*P108,2)</f>
        <v>0</v>
      </c>
      <c r="R108" s="232"/>
      <c r="S108" s="232" t="s">
        <v>171</v>
      </c>
      <c r="T108" s="233" t="s">
        <v>166</v>
      </c>
      <c r="U108" s="219">
        <v>0.10199999999999999</v>
      </c>
      <c r="V108" s="219">
        <f>ROUND(E108*U108,2)</f>
        <v>4.3499999999999996</v>
      </c>
      <c r="W108" s="219"/>
      <c r="X108" s="219" t="s">
        <v>167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446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17"/>
      <c r="B109" s="218"/>
      <c r="C109" s="257" t="s">
        <v>661</v>
      </c>
      <c r="D109" s="253"/>
      <c r="E109" s="254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0"/>
      <c r="Z109" s="210"/>
      <c r="AA109" s="210"/>
      <c r="AB109" s="210"/>
      <c r="AC109" s="210"/>
      <c r="AD109" s="210"/>
      <c r="AE109" s="210"/>
      <c r="AF109" s="210"/>
      <c r="AG109" s="210" t="s">
        <v>222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17"/>
      <c r="B110" s="218"/>
      <c r="C110" s="257" t="s">
        <v>642</v>
      </c>
      <c r="D110" s="253"/>
      <c r="E110" s="254">
        <v>42.6</v>
      </c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0"/>
      <c r="Z110" s="210"/>
      <c r="AA110" s="210"/>
      <c r="AB110" s="210"/>
      <c r="AC110" s="210"/>
      <c r="AD110" s="210"/>
      <c r="AE110" s="210"/>
      <c r="AF110" s="210"/>
      <c r="AG110" s="210" t="s">
        <v>222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>
        <v>36</v>
      </c>
      <c r="B111" s="228" t="s">
        <v>662</v>
      </c>
      <c r="C111" s="247" t="s">
        <v>663</v>
      </c>
      <c r="D111" s="229" t="s">
        <v>254</v>
      </c>
      <c r="E111" s="230">
        <v>38</v>
      </c>
      <c r="F111" s="231"/>
      <c r="G111" s="232">
        <f>ROUND(E111*F111,2)</f>
        <v>0</v>
      </c>
      <c r="H111" s="231"/>
      <c r="I111" s="232">
        <f>ROUND(E111*H111,2)</f>
        <v>0</v>
      </c>
      <c r="J111" s="231"/>
      <c r="K111" s="232">
        <f>ROUND(E111*J111,2)</f>
        <v>0</v>
      </c>
      <c r="L111" s="232">
        <v>21</v>
      </c>
      <c r="M111" s="232">
        <f>G111*(1+L111/100)</f>
        <v>0</v>
      </c>
      <c r="N111" s="232">
        <v>0</v>
      </c>
      <c r="O111" s="232">
        <f>ROUND(E111*N111,2)</f>
        <v>0</v>
      </c>
      <c r="P111" s="232">
        <v>0</v>
      </c>
      <c r="Q111" s="232">
        <f>ROUND(E111*P111,2)</f>
        <v>0</v>
      </c>
      <c r="R111" s="232"/>
      <c r="S111" s="232" t="s">
        <v>171</v>
      </c>
      <c r="T111" s="233" t="s">
        <v>166</v>
      </c>
      <c r="U111" s="219">
        <v>1.925</v>
      </c>
      <c r="V111" s="219">
        <f>ROUND(E111*U111,2)</f>
        <v>73.150000000000006</v>
      </c>
      <c r="W111" s="219"/>
      <c r="X111" s="219" t="s">
        <v>167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446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x14ac:dyDescent="0.25">
      <c r="A112" s="3"/>
      <c r="B112" s="4"/>
      <c r="C112" s="250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AE112">
        <v>15</v>
      </c>
      <c r="AF112">
        <v>21</v>
      </c>
      <c r="AG112" t="s">
        <v>147</v>
      </c>
    </row>
    <row r="113" spans="1:33" x14ac:dyDescent="0.25">
      <c r="A113" s="213"/>
      <c r="B113" s="214" t="s">
        <v>29</v>
      </c>
      <c r="C113" s="251"/>
      <c r="D113" s="215"/>
      <c r="E113" s="216"/>
      <c r="F113" s="216"/>
      <c r="G113" s="244">
        <f>G8</f>
        <v>0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AE113">
        <f>SUMIF(L7:L111,AE112,G7:G111)</f>
        <v>0</v>
      </c>
      <c r="AF113">
        <f>SUMIF(L7:L111,AF112,G7:G111)</f>
        <v>0</v>
      </c>
      <c r="AG113" t="s">
        <v>210</v>
      </c>
    </row>
    <row r="114" spans="1:33" x14ac:dyDescent="0.25">
      <c r="C114" s="252"/>
      <c r="D114" s="10"/>
      <c r="AG114" t="s">
        <v>212</v>
      </c>
    </row>
    <row r="115" spans="1:33" x14ac:dyDescent="0.25">
      <c r="D115" s="10"/>
    </row>
    <row r="116" spans="1:33" x14ac:dyDescent="0.25">
      <c r="D116" s="10"/>
    </row>
    <row r="117" spans="1:33" x14ac:dyDescent="0.25">
      <c r="D117" s="10"/>
    </row>
    <row r="118" spans="1:33" x14ac:dyDescent="0.25">
      <c r="D118" s="10"/>
    </row>
    <row r="119" spans="1:33" x14ac:dyDescent="0.25">
      <c r="D119" s="10"/>
    </row>
    <row r="120" spans="1:33" x14ac:dyDescent="0.25">
      <c r="D120" s="10"/>
    </row>
    <row r="121" spans="1:33" x14ac:dyDescent="0.25">
      <c r="D121" s="10"/>
    </row>
    <row r="122" spans="1:33" x14ac:dyDescent="0.25">
      <c r="D122" s="10"/>
    </row>
    <row r="123" spans="1:33" x14ac:dyDescent="0.25">
      <c r="D123" s="10"/>
    </row>
    <row r="124" spans="1:33" x14ac:dyDescent="0.25">
      <c r="D124" s="10"/>
    </row>
    <row r="125" spans="1:33" x14ac:dyDescent="0.25">
      <c r="D125" s="10"/>
    </row>
    <row r="126" spans="1:33" x14ac:dyDescent="0.25">
      <c r="D126" s="10"/>
    </row>
    <row r="127" spans="1:33" x14ac:dyDescent="0.25">
      <c r="D127" s="10"/>
    </row>
    <row r="128" spans="1:33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mxfiECqmjqEzNW5iUekG6ARZtTtuYrJTvfHTF+9Z5LAixQhYNlIImjTLzC7tX3WPIFQgqOxojp4sQxwzcIO7ag==" saltValue="pPQEw9Sutx9sX6WozKH7K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64</vt:i4>
      </vt:variant>
    </vt:vector>
  </HeadingPairs>
  <TitlesOfParts>
    <vt:vector size="76" baseType="lpstr">
      <vt:lpstr>Pokyny pro vyplnění</vt:lpstr>
      <vt:lpstr>Stavba</vt:lpstr>
      <vt:lpstr>VzorPolozky</vt:lpstr>
      <vt:lpstr>SO 000 01 Pol</vt:lpstr>
      <vt:lpstr>SO 000 01 P1</vt:lpstr>
      <vt:lpstr>SO 102 01 Pol</vt:lpstr>
      <vt:lpstr>SO 102 02 Pol</vt:lpstr>
      <vt:lpstr>SO 102 05 Pol</vt:lpstr>
      <vt:lpstr>SO 104 01 Pol</vt:lpstr>
      <vt:lpstr>SO 401 01 Pol</vt:lpstr>
      <vt:lpstr>SO 402 01 Pol</vt:lpstr>
      <vt:lpstr>SO 700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000 01 P1'!Názvy_tisku</vt:lpstr>
      <vt:lpstr>'SO 000 01 Pol'!Názvy_tisku</vt:lpstr>
      <vt:lpstr>'SO 102 01 Pol'!Názvy_tisku</vt:lpstr>
      <vt:lpstr>'SO 102 02 Pol'!Názvy_tisku</vt:lpstr>
      <vt:lpstr>'SO 102 05 Pol'!Názvy_tisku</vt:lpstr>
      <vt:lpstr>'SO 104 01 Pol'!Názvy_tisku</vt:lpstr>
      <vt:lpstr>'SO 401 01 Pol'!Názvy_tisku</vt:lpstr>
      <vt:lpstr>'SO 402 01 Pol'!Názvy_tisku</vt:lpstr>
      <vt:lpstr>'SO 700 1 Pol'!Názvy_tisku</vt:lpstr>
      <vt:lpstr>oadresa</vt:lpstr>
      <vt:lpstr>Stavba!Objednatel</vt:lpstr>
      <vt:lpstr>Stavba!Objekt</vt:lpstr>
      <vt:lpstr>'SO 000 01 P1'!Oblast_tisku</vt:lpstr>
      <vt:lpstr>'SO 000 01 Pol'!Oblast_tisku</vt:lpstr>
      <vt:lpstr>'SO 102 01 Pol'!Oblast_tisku</vt:lpstr>
      <vt:lpstr>'SO 102 02 Pol'!Oblast_tisku</vt:lpstr>
      <vt:lpstr>'SO 102 05 Pol'!Oblast_tisku</vt:lpstr>
      <vt:lpstr>'SO 104 01 Pol'!Oblast_tisku</vt:lpstr>
      <vt:lpstr>'SO 401 01 Pol'!Oblast_tisku</vt:lpstr>
      <vt:lpstr>'SO 402 01 Pol'!Oblast_tisku</vt:lpstr>
      <vt:lpstr>'SO 700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Pepa</cp:lastModifiedBy>
  <cp:lastPrinted>2019-03-19T12:27:02Z</cp:lastPrinted>
  <dcterms:created xsi:type="dcterms:W3CDTF">2009-04-08T07:15:50Z</dcterms:created>
  <dcterms:modified xsi:type="dcterms:W3CDTF">2021-02-26T07:56:36Z</dcterms:modified>
</cp:coreProperties>
</file>